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.1.1 - ZTI" sheetId="2" r:id="rId2"/>
    <sheet name="D.1.4.1.2 - UT" sheetId="3" r:id="rId3"/>
    <sheet name="D.1.4.1.3 - PLYN" sheetId="4" r:id="rId4"/>
    <sheet name="D.1.4.1.4 - VZT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'D.1.4.1.1 - ZTI'!$C$126:$K$187</definedName>
    <definedName name="_xlnm.Print_Area" localSheetId="1">'D.1.4.1.1 - ZTI'!$C$4:$J$76,'D.1.4.1.1 - ZTI'!$C$82:$J$108,'D.1.4.1.1 - ZTI'!$C$114:$J$187</definedName>
    <definedName name="_xlnm.Print_Titles" localSheetId="1">'D.1.4.1.1 - ZTI'!$126:$126</definedName>
    <definedName name="_xlnm._FilterDatabase" localSheetId="2" hidden="1">'D.1.4.1.2 - UT'!$C$122:$K$154</definedName>
    <definedName name="_xlnm.Print_Area" localSheetId="2">'D.1.4.1.2 - UT'!$C$4:$J$76,'D.1.4.1.2 - UT'!$C$82:$J$104,'D.1.4.1.2 - UT'!$C$110:$J$154</definedName>
    <definedName name="_xlnm.Print_Titles" localSheetId="2">'D.1.4.1.2 - UT'!$122:$122</definedName>
    <definedName name="_xlnm._FilterDatabase" localSheetId="3" hidden="1">'D.1.4.1.3 - PLYN'!$C$121:$K$155</definedName>
    <definedName name="_xlnm.Print_Area" localSheetId="3">'D.1.4.1.3 - PLYN'!$C$4:$J$76,'D.1.4.1.3 - PLYN'!$C$82:$J$103,'D.1.4.1.3 - PLYN'!$C$109:$J$155</definedName>
    <definedName name="_xlnm.Print_Titles" localSheetId="3">'D.1.4.1.3 - PLYN'!$121:$121</definedName>
    <definedName name="_xlnm._FilterDatabase" localSheetId="4" hidden="1">'D.1.4.1.4 - VZT'!$C$118:$K$132</definedName>
    <definedName name="_xlnm.Print_Area" localSheetId="4">'D.1.4.1.4 - VZT'!$C$4:$J$76,'D.1.4.1.4 - VZT'!$C$82:$J$100,'D.1.4.1.4 - VZT'!$C$106:$J$132</definedName>
    <definedName name="_xlnm.Print_Titles" localSheetId="4">'D.1.4.1.4 - VZT'!$118:$118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85"/>
  <c i="4" r="J37"/>
  <c r="J36"/>
  <c i="1" r="AY97"/>
  <c i="4" r="J35"/>
  <c i="1" r="AX97"/>
  <c i="4"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116"/>
  <c r="E7"/>
  <c r="E112"/>
  <c i="3" r="J37"/>
  <c r="J36"/>
  <c i="1" r="AY96"/>
  <c i="3" r="J35"/>
  <c i="1" r="AX96"/>
  <c i="3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117"/>
  <c r="E7"/>
  <c r="E113"/>
  <c i="2" r="J37"/>
  <c r="J36"/>
  <c i="1" r="AY95"/>
  <c i="2" r="J35"/>
  <c i="1" r="AX95"/>
  <c i="2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123"/>
  <c r="J14"/>
  <c r="J12"/>
  <c r="J89"/>
  <c r="E7"/>
  <c r="E85"/>
  <c i="1" r="L90"/>
  <c r="AM90"/>
  <c r="AM89"/>
  <c r="L89"/>
  <c r="AM87"/>
  <c r="L87"/>
  <c r="L85"/>
  <c r="L84"/>
  <c i="2" r="BK167"/>
  <c r="BK136"/>
  <c r="BK172"/>
  <c r="J142"/>
  <c r="BK186"/>
  <c r="J172"/>
  <c r="BK154"/>
  <c r="BK130"/>
  <c r="BK183"/>
  <c r="BK157"/>
  <c r="J133"/>
  <c r="J178"/>
  <c r="BK155"/>
  <c r="J185"/>
  <c r="J154"/>
  <c r="BK182"/>
  <c r="BK160"/>
  <c r="J146"/>
  <c i="3" r="J153"/>
  <c r="BK134"/>
  <c r="BK137"/>
  <c r="BK140"/>
  <c r="BK151"/>
  <c r="J151"/>
  <c r="J154"/>
  <c r="BK127"/>
  <c i="4" r="BK143"/>
  <c r="BK129"/>
  <c r="J130"/>
  <c r="BK144"/>
  <c r="J146"/>
  <c r="BK155"/>
  <c r="BK154"/>
  <c r="J125"/>
  <c r="BK147"/>
  <c r="BK137"/>
  <c i="5" r="J132"/>
  <c r="F34"/>
  <c i="2" r="J164"/>
  <c r="J186"/>
  <c r="BK168"/>
  <c r="BK140"/>
  <c r="J173"/>
  <c r="J166"/>
  <c r="BK150"/>
  <c r="BK163"/>
  <c r="BK152"/>
  <c r="J138"/>
  <c r="J182"/>
  <c r="J158"/>
  <c r="BK141"/>
  <c r="BK164"/>
  <c r="BK131"/>
  <c r="J161"/>
  <c r="J145"/>
  <c r="J132"/>
  <c i="3" r="J142"/>
  <c r="BK142"/>
  <c r="J146"/>
  <c r="J134"/>
  <c r="BK145"/>
  <c r="BK128"/>
  <c r="BK136"/>
  <c i="4" r="BK146"/>
  <c r="BK145"/>
  <c r="J154"/>
  <c r="J137"/>
  <c r="J135"/>
  <c r="BK135"/>
  <c r="BK138"/>
  <c r="J134"/>
  <c r="J140"/>
  <c r="J129"/>
  <c i="5" r="BK128"/>
  <c r="BK132"/>
  <c r="J122"/>
  <c i="2" r="BK173"/>
  <c r="BK139"/>
  <c r="BK166"/>
  <c r="BK132"/>
  <c r="BK158"/>
  <c r="J140"/>
  <c r="J159"/>
  <c r="J148"/>
  <c r="J183"/>
  <c r="BK161"/>
  <c r="J139"/>
  <c r="J175"/>
  <c r="J150"/>
  <c r="J169"/>
  <c r="BK138"/>
  <c i="3" r="J145"/>
  <c r="BK130"/>
  <c r="J147"/>
  <c r="BK153"/>
  <c r="BK132"/>
  <c r="J126"/>
  <c r="J129"/>
  <c i="4" r="BK134"/>
  <c r="J133"/>
  <c r="J152"/>
  <c r="J127"/>
  <c r="BK151"/>
  <c r="J139"/>
  <c r="BK148"/>
  <c r="BK131"/>
  <c i="5" r="J123"/>
  <c r="BK122"/>
  <c r="BK125"/>
  <c i="2" r="BK165"/>
  <c r="J176"/>
  <c r="BK146"/>
  <c r="BK187"/>
  <c r="BK169"/>
  <c r="J152"/>
  <c i="1" r="AS94"/>
  <c i="2" r="J141"/>
  <c r="BK175"/>
  <c r="BK142"/>
  <c r="J168"/>
  <c r="BK177"/>
  <c r="J155"/>
  <c r="BK134"/>
  <c i="3" r="J137"/>
  <c r="J136"/>
  <c r="J132"/>
  <c r="J128"/>
  <c r="J152"/>
  <c r="J148"/>
  <c r="BK133"/>
  <c r="J133"/>
  <c r="J138"/>
  <c r="BK148"/>
  <c r="J130"/>
  <c r="BK143"/>
  <c i="4" r="J151"/>
  <c r="J131"/>
  <c r="BK136"/>
  <c r="J136"/>
  <c r="J145"/>
  <c r="BK126"/>
  <c r="J143"/>
  <c r="BK139"/>
  <c r="J144"/>
  <c i="5" r="J127"/>
  <c r="BK126"/>
  <c r="J129"/>
  <c r="BK129"/>
  <c i="2" r="J163"/>
  <c r="J130"/>
  <c r="J171"/>
  <c r="J136"/>
  <c r="J179"/>
  <c r="BK171"/>
  <c r="BK148"/>
  <c r="BK170"/>
  <c r="J149"/>
  <c r="BK185"/>
  <c r="J165"/>
  <c r="J151"/>
  <c r="J177"/>
  <c r="BK151"/>
  <c r="J170"/>
  <c r="BK149"/>
  <c r="BK133"/>
  <c i="3" r="J144"/>
  <c r="BK149"/>
  <c r="BK126"/>
  <c r="BK152"/>
  <c r="J143"/>
  <c r="BK146"/>
  <c i="4" r="BK152"/>
  <c r="J141"/>
  <c r="BK142"/>
  <c r="BK125"/>
  <c r="J155"/>
  <c r="BK127"/>
  <c r="BK140"/>
  <c r="J142"/>
  <c r="BK141"/>
  <c i="5" r="J131"/>
  <c r="BK127"/>
  <c r="BK131"/>
  <c r="J126"/>
  <c r="BK123"/>
  <c i="2" r="BK179"/>
  <c r="BK159"/>
  <c r="J160"/>
  <c r="J134"/>
  <c r="BK176"/>
  <c r="BK156"/>
  <c r="BK145"/>
  <c r="J187"/>
  <c r="J156"/>
  <c r="J135"/>
  <c r="J167"/>
  <c r="J153"/>
  <c r="J131"/>
  <c r="BK153"/>
  <c r="BK178"/>
  <c r="J157"/>
  <c r="BK135"/>
  <c i="3" r="BK147"/>
  <c r="BK144"/>
  <c r="BK154"/>
  <c r="J149"/>
  <c r="J127"/>
  <c r="J140"/>
  <c r="BK129"/>
  <c r="BK138"/>
  <c i="4" r="J147"/>
  <c r="J126"/>
  <c r="J138"/>
  <c r="BK128"/>
  <c r="J148"/>
  <c r="J128"/>
  <c r="BK130"/>
  <c r="BK133"/>
  <c i="5" r="J125"/>
  <c r="BK124"/>
  <c r="J128"/>
  <c r="J124"/>
  <c i="2" l="1" r="BK137"/>
  <c r="J137"/>
  <c r="J99"/>
  <c r="T147"/>
  <c r="R174"/>
  <c r="R184"/>
  <c i="3" r="P131"/>
  <c r="BK141"/>
  <c r="J141"/>
  <c r="J102"/>
  <c r="T150"/>
  <c i="4" r="BK124"/>
  <c r="J124"/>
  <c r="J98"/>
  <c r="T124"/>
  <c r="P153"/>
  <c i="2" r="P129"/>
  <c r="P144"/>
  <c r="BK162"/>
  <c r="J162"/>
  <c r="J103"/>
  <c r="T174"/>
  <c r="P184"/>
  <c i="3" r="BK131"/>
  <c r="J131"/>
  <c r="J99"/>
  <c r="R135"/>
  <c r="R141"/>
  <c i="4" r="P124"/>
  <c r="BK150"/>
  <c r="J150"/>
  <c r="J101"/>
  <c r="T153"/>
  <c i="2" r="T137"/>
  <c r="P147"/>
  <c r="BK174"/>
  <c r="J174"/>
  <c r="J104"/>
  <c r="R181"/>
  <c r="R180"/>
  <c i="3" r="P125"/>
  <c r="R131"/>
  <c r="P150"/>
  <c i="4" r="R132"/>
  <c r="R153"/>
  <c i="2" r="T129"/>
  <c r="T128"/>
  <c r="R144"/>
  <c r="P162"/>
  <c r="T181"/>
  <c r="T180"/>
  <c i="3" r="P135"/>
  <c r="BK150"/>
  <c r="J150"/>
  <c r="J103"/>
  <c i="4" r="R124"/>
  <c r="R123"/>
  <c r="R150"/>
  <c r="R149"/>
  <c i="2" r="R129"/>
  <c r="BK147"/>
  <c r="J147"/>
  <c r="J102"/>
  <c r="R162"/>
  <c r="BK181"/>
  <c r="J181"/>
  <c r="J106"/>
  <c r="T184"/>
  <c i="3" r="R125"/>
  <c r="R124"/>
  <c r="T131"/>
  <c r="P141"/>
  <c i="4" r="BK132"/>
  <c r="J132"/>
  <c r="J99"/>
  <c r="P150"/>
  <c r="P149"/>
  <c i="2" r="P137"/>
  <c r="BK144"/>
  <c r="J144"/>
  <c r="J101"/>
  <c r="T144"/>
  <c r="T162"/>
  <c r="BK184"/>
  <c r="J184"/>
  <c r="J107"/>
  <c i="3" r="T125"/>
  <c r="T135"/>
  <c r="T141"/>
  <c i="4" r="T132"/>
  <c r="T150"/>
  <c r="T149"/>
  <c i="5" r="R121"/>
  <c r="R120"/>
  <c i="2" r="BK129"/>
  <c r="BK128"/>
  <c r="R137"/>
  <c r="R147"/>
  <c r="R143"/>
  <c r="P174"/>
  <c r="P181"/>
  <c r="P180"/>
  <c i="3" r="BK125"/>
  <c r="BK135"/>
  <c r="J135"/>
  <c r="J100"/>
  <c r="R150"/>
  <c i="4" r="P132"/>
  <c r="BK153"/>
  <c r="J153"/>
  <c r="J102"/>
  <c i="5" r="BK121"/>
  <c r="J121"/>
  <c r="J98"/>
  <c r="P121"/>
  <c r="P120"/>
  <c r="T121"/>
  <c r="T120"/>
  <c r="T119"/>
  <c r="BK130"/>
  <c r="J130"/>
  <c r="J99"/>
  <c r="P130"/>
  <c r="R130"/>
  <c r="T130"/>
  <c i="3" r="BK139"/>
  <c r="J139"/>
  <c r="J101"/>
  <c i="5" r="J89"/>
  <c r="F115"/>
  <c r="BE125"/>
  <c r="J91"/>
  <c r="F116"/>
  <c r="BE123"/>
  <c r="BE126"/>
  <c r="BE127"/>
  <c r="BE131"/>
  <c r="J92"/>
  <c r="BE128"/>
  <c i="4" r="BK149"/>
  <c r="J149"/>
  <c r="J100"/>
  <c i="5" r="E109"/>
  <c r="BE129"/>
  <c r="BE132"/>
  <c i="1" r="BA98"/>
  <c i="5" r="BE122"/>
  <c r="BE124"/>
  <c i="4" r="J89"/>
  <c r="F119"/>
  <c r="BE126"/>
  <c r="BE145"/>
  <c r="BE151"/>
  <c r="BE154"/>
  <c r="J91"/>
  <c r="F118"/>
  <c r="BE129"/>
  <c r="BE140"/>
  <c r="BE152"/>
  <c i="3" r="J125"/>
  <c r="J98"/>
  <c i="4" r="E85"/>
  <c r="BE134"/>
  <c r="BE136"/>
  <c r="BE141"/>
  <c r="BE155"/>
  <c r="BE125"/>
  <c r="BE138"/>
  <c r="BE144"/>
  <c r="BE146"/>
  <c r="BE130"/>
  <c r="BE137"/>
  <c r="BE143"/>
  <c r="J92"/>
  <c r="BE131"/>
  <c r="BE133"/>
  <c r="BE135"/>
  <c r="BE139"/>
  <c r="BE142"/>
  <c r="BE147"/>
  <c r="BE127"/>
  <c r="BE128"/>
  <c r="BE148"/>
  <c i="3" r="J92"/>
  <c r="F120"/>
  <c r="BE142"/>
  <c i="2" r="J128"/>
  <c r="J97"/>
  <c r="J129"/>
  <c r="J98"/>
  <c i="3" r="J89"/>
  <c r="BE145"/>
  <c r="BE152"/>
  <c r="BE154"/>
  <c r="F119"/>
  <c r="BE126"/>
  <c r="BE127"/>
  <c r="BE128"/>
  <c r="BE129"/>
  <c r="BE130"/>
  <c r="BE134"/>
  <c r="BE137"/>
  <c r="BE138"/>
  <c r="BE146"/>
  <c r="BE147"/>
  <c r="E85"/>
  <c r="J91"/>
  <c r="BE133"/>
  <c r="BE153"/>
  <c r="BE144"/>
  <c i="2" r="BK180"/>
  <c r="J180"/>
  <c r="J105"/>
  <c i="3" r="BE132"/>
  <c r="BE136"/>
  <c r="BE140"/>
  <c r="BE149"/>
  <c r="BE143"/>
  <c r="BE148"/>
  <c r="BE151"/>
  <c i="2" r="J92"/>
  <c r="F124"/>
  <c r="BE167"/>
  <c r="BE135"/>
  <c r="BE136"/>
  <c r="BE141"/>
  <c r="BE155"/>
  <c r="BE157"/>
  <c r="BE158"/>
  <c r="BE165"/>
  <c r="BE170"/>
  <c r="BE182"/>
  <c r="J91"/>
  <c r="BE146"/>
  <c r="BE148"/>
  <c r="BE160"/>
  <c r="BE168"/>
  <c r="BE187"/>
  <c r="J121"/>
  <c r="BE139"/>
  <c r="BE140"/>
  <c r="BE142"/>
  <c r="BE153"/>
  <c r="BE154"/>
  <c r="BE161"/>
  <c r="BE166"/>
  <c r="BE169"/>
  <c r="BE173"/>
  <c r="E117"/>
  <c r="BE163"/>
  <c r="BE164"/>
  <c r="BE183"/>
  <c r="F91"/>
  <c r="BE130"/>
  <c r="BE131"/>
  <c r="BE145"/>
  <c r="BE150"/>
  <c r="BE159"/>
  <c r="BE177"/>
  <c r="BE178"/>
  <c r="BE179"/>
  <c r="BE132"/>
  <c r="BE133"/>
  <c r="BE134"/>
  <c r="BE138"/>
  <c r="BE149"/>
  <c r="BE151"/>
  <c r="BE152"/>
  <c r="BE156"/>
  <c r="BE171"/>
  <c r="BE172"/>
  <c r="BE175"/>
  <c r="BE176"/>
  <c r="BE185"/>
  <c r="BE186"/>
  <c r="F36"/>
  <c i="1" r="BC95"/>
  <c i="4" r="F36"/>
  <c i="1" r="BC97"/>
  <c i="3" r="F37"/>
  <c i="1" r="BD96"/>
  <c i="3" r="F34"/>
  <c i="1" r="BA96"/>
  <c i="4" r="J34"/>
  <c i="1" r="AW97"/>
  <c i="2" r="F35"/>
  <c i="1" r="BB95"/>
  <c i="4" r="F34"/>
  <c i="1" r="BA97"/>
  <c i="5" r="F36"/>
  <c i="1" r="BC98"/>
  <c i="3" r="J34"/>
  <c i="1" r="AW96"/>
  <c i="3" r="F36"/>
  <c i="1" r="BC96"/>
  <c i="5" r="J34"/>
  <c i="1" r="AW98"/>
  <c i="5" r="F37"/>
  <c i="1" r="BD98"/>
  <c i="2" r="J34"/>
  <c i="1" r="AW95"/>
  <c i="4" r="F37"/>
  <c i="1" r="BD97"/>
  <c i="2" r="F34"/>
  <c i="1" r="BA95"/>
  <c i="4" r="F35"/>
  <c i="1" r="BB97"/>
  <c i="2" r="F37"/>
  <c i="1" r="BD95"/>
  <c i="3" r="F35"/>
  <c i="1" r="BB96"/>
  <c i="5" r="F35"/>
  <c i="1" r="BB98"/>
  <c i="3" l="1" r="BK124"/>
  <c r="J124"/>
  <c r="J97"/>
  <c i="4" r="R122"/>
  <c r="T123"/>
  <c r="T122"/>
  <c i="2" r="R128"/>
  <c r="R127"/>
  <c i="3" r="R123"/>
  <c r="P124"/>
  <c r="P123"/>
  <c i="1" r="AU96"/>
  <c i="2" r="P143"/>
  <c i="5" r="R119"/>
  <c i="2" r="T143"/>
  <c r="T127"/>
  <c i="5" r="P119"/>
  <c i="1" r="AU98"/>
  <c i="3" r="T124"/>
  <c r="T123"/>
  <c i="4" r="P123"/>
  <c r="P122"/>
  <c i="1" r="AU97"/>
  <c i="2" r="P128"/>
  <c r="P127"/>
  <c i="1" r="AU95"/>
  <c i="2" r="BK143"/>
  <c r="J143"/>
  <c r="J100"/>
  <c i="4" r="BK123"/>
  <c r="J123"/>
  <c r="J97"/>
  <c i="5" r="BK120"/>
  <c r="J120"/>
  <c r="J97"/>
  <c i="4" r="BK122"/>
  <c r="J122"/>
  <c i="2" r="BK127"/>
  <c r="J127"/>
  <c r="J30"/>
  <c i="1" r="AG95"/>
  <c i="4" r="F33"/>
  <c i="1" r="AZ97"/>
  <c i="5" r="J33"/>
  <c i="1" r="AV98"/>
  <c r="AT98"/>
  <c i="2" r="F33"/>
  <c i="1" r="AZ95"/>
  <c r="BA94"/>
  <c r="W30"/>
  <c i="3" r="F33"/>
  <c i="1" r="AZ96"/>
  <c i="4" r="J30"/>
  <c i="1" r="AG97"/>
  <c i="5" r="F33"/>
  <c i="1" r="AZ98"/>
  <c i="2" r="J33"/>
  <c i="1" r="AV95"/>
  <c r="AT95"/>
  <c r="BD94"/>
  <c r="W33"/>
  <c i="3" r="J33"/>
  <c i="1" r="AV96"/>
  <c r="AT96"/>
  <c r="BC94"/>
  <c r="W32"/>
  <c i="4" r="J33"/>
  <c i="1" r="AV97"/>
  <c r="AT97"/>
  <c r="BB94"/>
  <c r="W31"/>
  <c i="5" l="1" r="BK119"/>
  <c r="J119"/>
  <c r="J96"/>
  <c i="3" r="BK123"/>
  <c r="J123"/>
  <c i="1" r="AN97"/>
  <c i="4" r="J96"/>
  <c r="J39"/>
  <c i="1" r="AN95"/>
  <c i="2" r="J96"/>
  <c r="J39"/>
  <c i="1" r="AU94"/>
  <c r="AY94"/>
  <c r="AX94"/>
  <c i="3" r="J30"/>
  <c i="1" r="AG96"/>
  <c r="AZ94"/>
  <c r="AV94"/>
  <c r="AK29"/>
  <c r="AW94"/>
  <c r="AK30"/>
  <c i="3" l="1" r="J39"/>
  <c r="J96"/>
  <c i="1" r="AN96"/>
  <c i="5" r="J30"/>
  <c i="1" r="AG98"/>
  <c r="AT94"/>
  <c r="W29"/>
  <c i="5" l="1" r="J39"/>
  <c i="1" r="AN98"/>
  <c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<sst xmlns="http://schemas.openxmlformats.org/spreadsheetml/2006/main">
  <si>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</si>
  <si>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</si>
  <si>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</si>
  <si>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</si>
  <si>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</si>
  <si>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{aa6d85dc-260a-4ac1-8355-11c07476bb6b}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</si>
  <si>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</si>
  <si>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</si>
  <si>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</si>
  <si>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</si>
  <si>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</si>
  <si>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</si>
  <si>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</si>
  <si>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</si>
  <si>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</si>
  <si>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</si>
  <si>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</si>
  <si>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Hluchák - III.etapa</t>
  </si>
  <si>
    <t>KSO:</t>
  </si>
  <si>
    <t>CC-CZ:</t>
  </si>
  <si>
    <t>Místo:</t>
  </si>
  <si>
    <t>Šumperk</t>
  </si>
  <si>
    <t>Datum:</t>
  </si>
  <si>
    <t>15. 8. 2022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</si>
  <si>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</si>
  <si>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</si>
  <si>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</si>
  <si>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</si>
  <si>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</si>
  <si>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</si>
  <si>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</si>
  <si>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</si>
  <si>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</si>
  <si>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</si>
  <si>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</si>
  <si>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</si>
  <si>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</si>
  <si>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</si>
  <si>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</si>
  <si>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</si>
  <si>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</si>
  <si>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</si>
  <si>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</si>
  <si>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</si>
  <si>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</si>
  <si>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</si>
  <si>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</si>
  <si>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</si>
  <si>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</si>
  <si>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</si>
  <si>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</si>
  <si>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</si>
  <si>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</si>
  <si>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</si>
  <si>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</si>
  <si>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</si>
  <si>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</si>
  <si>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</si>
  <si>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</si>
  <si>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</si>
  <si>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</si>
  <si>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</si>
  <si>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</si>
  <si>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</si>
  <si>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</si>
  <si>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</si>
  <si>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</si>
  <si>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</si>
  <si>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</si>
  <si>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</si>
  <si>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</si>
  <si>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</si>
  <si>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</si>
  <si>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</si>
  <si>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</si>
  <si>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</si>
  <si>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</si>
  <si>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</si>
  <si>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</si>
  <si>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D.1.4.1.1</t>
  </si>
  <si>
    <t>ZTI</t>
  </si>
  <si>
    <t>STA</t>
  </si>
  <si>
    <t>1</t>
  </si>
  <si>
    <t>{b9a53280-7485-4261-b185-965dfc6fe197}</t>
  </si>
  <si>
    <t>2</t>
  </si>
  <si>
    <t>D.1.4.1.2</t>
  </si>
  <si>
    <t>UT</t>
  </si>
  <si>
    <t>{6c3fa52d-d3fa-4b04-a9cc-14de98a7a7f8}</t>
  </si>
  <si>
    <t>D.1.4.1.3</t>
  </si>
  <si>
    <t>PLYN</t>
  </si>
  <si>
    <t>{2bb9d8b1-27d7-465d-99a9-1a3683da4269}</t>
  </si>
  <si>
    <t>D.1.4.1.4</t>
  </si>
  <si>
    <t>VZT</t>
  </si>
  <si>
    <t>{3e72a161-93a7-428b-a651-5cfebaa8b4a3}</t>
  </si>
  <si>
    <t>KRYCÍ LIST SOUPISU PRACÍ</t>
  </si>
  <si>
    <t>Objekt:</t>
  </si>
  <si>
    <t>D.1.4.1.1 - ZTI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</si>
  <si>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</si>
  <si>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</si>
  <si>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</si>
  <si>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</si>
  <si>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</si>
  <si>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</si>
  <si>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</si>
  <si>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</si>
  <si>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</si>
  <si>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</si>
  <si>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</si>
  <si>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</si>
  <si>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</si>
  <si>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M - Práce a dodávky M</t>
  </si>
  <si>
    <t xml:space="preserve">    23-M - Montáže potrubí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</si>
  <si>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</si>
  <si>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</si>
  <si>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</si>
  <si>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</si>
  <si>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</si>
  <si>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</si>
  <si>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</si>
  <si>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</si>
  <si>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</si>
  <si>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</si>
  <si>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</si>
  <si>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</si>
  <si>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</si>
  <si>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</si>
  <si>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</si>
  <si>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</si>
  <si>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</si>
  <si>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</si>
  <si>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71</t>
  </si>
  <si>
    <t>K</t>
  </si>
  <si>
    <t>131213101</t>
  </si>
  <si>
    <t>Hloubení jam v soudržných horninách třídy těžitelnosti I, skupiny 3 ručně</t>
  </si>
  <si>
    <t>m3</t>
  </si>
  <si>
    <t>4</t>
  </si>
  <si>
    <t>319892237</t>
  </si>
  <si>
    <t>90</t>
  </si>
  <si>
    <t>132212121</t>
  </si>
  <si>
    <t>Hloubení zapažených rýh šířky do 800 mm v soudržných horninách třídy těžitelnosti I skupiny 3 ručně</t>
  </si>
  <si>
    <t>-2048758433</t>
  </si>
  <si>
    <t>105</t>
  </si>
  <si>
    <t>132212131</t>
  </si>
  <si>
    <t>Hloubení nezapažených rýh šířky do 800 mm v soudržných horninách třídy těžitelnosti I skupiny 3 ručně</t>
  </si>
  <si>
    <t>-1406452358</t>
  </si>
  <si>
    <t>73</t>
  </si>
  <si>
    <t>175111101</t>
  </si>
  <si>
    <t>Obsypání potrubí ručně sypaninou bez prohození, uloženou do 3 m</t>
  </si>
  <si>
    <t>-1134187838</t>
  </si>
  <si>
    <t>74</t>
  </si>
  <si>
    <t>M</t>
  </si>
  <si>
    <t>583313450</t>
  </si>
  <si>
    <t>kamenivo těžené drobné tříděné (Bratčice) frakce 0-4</t>
  </si>
  <si>
    <t>t</t>
  </si>
  <si>
    <t>8</t>
  </si>
  <si>
    <t>1613361909</t>
  </si>
  <si>
    <t>75</t>
  </si>
  <si>
    <t>175151101</t>
  </si>
  <si>
    <t>Obsypání potrubí strojně sypaninou bez prohození, uloženou do 3 m</t>
  </si>
  <si>
    <t>-642808530</t>
  </si>
  <si>
    <t>76</t>
  </si>
  <si>
    <t>583312000</t>
  </si>
  <si>
    <t>štěrkopísek (Bratčice) netříděný zásypový materiál</t>
  </si>
  <si>
    <t>687724761</t>
  </si>
  <si>
    <t>Trubní vedení</t>
  </si>
  <si>
    <t>86</t>
  </si>
  <si>
    <t>894812207</t>
  </si>
  <si>
    <t>Revizní a čistící šachta z PP šachtové dno DN 425/200 s přítokem tvaru T</t>
  </si>
  <si>
    <t>kus</t>
  </si>
  <si>
    <t>-1299817274</t>
  </si>
  <si>
    <t>87</t>
  </si>
  <si>
    <t>894812208</t>
  </si>
  <si>
    <t>Revizní a čistící šachta z PP šachtové dno DN 425/200 sběrné tvaru X</t>
  </si>
  <si>
    <t>-1796667967</t>
  </si>
  <si>
    <t>84</t>
  </si>
  <si>
    <t>894812231</t>
  </si>
  <si>
    <t>Revizní a čistící šachta z PP DN 425 šachtová roura korugovaná bez hrdla světlé hloubky 1500 mm</t>
  </si>
  <si>
    <t>-1939329356</t>
  </si>
  <si>
    <t>88</t>
  </si>
  <si>
    <t>894812249</t>
  </si>
  <si>
    <t>Příplatek k rourám revizní a čistící šachty z PP DN 425 za uříznutí šachtové roury</t>
  </si>
  <si>
    <t>297736670</t>
  </si>
  <si>
    <t>89</t>
  </si>
  <si>
    <t>894812261</t>
  </si>
  <si>
    <t>Revizní a čistící šachta z PP DN 425 poklop litinový s teleskopickou rourou pro zatížení 3 t</t>
  </si>
  <si>
    <t>-1321741629</t>
  </si>
  <si>
    <t>PSV</t>
  </si>
  <si>
    <t>Práce a dodávky PSV</t>
  </si>
  <si>
    <t>713</t>
  </si>
  <si>
    <t>Izolace tepelné</t>
  </si>
  <si>
    <t>91</t>
  </si>
  <si>
    <t>iz 125</t>
  </si>
  <si>
    <t>izolace potrubí 125 x 13 mm</t>
  </si>
  <si>
    <t>m</t>
  </si>
  <si>
    <t>32</t>
  </si>
  <si>
    <t>16</t>
  </si>
  <si>
    <t>-1057931573</t>
  </si>
  <si>
    <t>6</t>
  </si>
  <si>
    <t>713463112</t>
  </si>
  <si>
    <t>Montáž izolace tepelné potrubí potrubními pouzdry bez úpravy staženými drátem 1x D přes 100 mm</t>
  </si>
  <si>
    <t>867772600</t>
  </si>
  <si>
    <t>721</t>
  </si>
  <si>
    <t>Zdravotechnika - vnitřní kanalizace</t>
  </si>
  <si>
    <t>104</t>
  </si>
  <si>
    <t>721110806</t>
  </si>
  <si>
    <t>Demontáž potrubí kameninové DN přes 100 do 200</t>
  </si>
  <si>
    <t>876716498</t>
  </si>
  <si>
    <t>103</t>
  </si>
  <si>
    <t>721140802</t>
  </si>
  <si>
    <t>Demontáž potrubí litinové DN do 100</t>
  </si>
  <si>
    <t>1677579151</t>
  </si>
  <si>
    <t>7</t>
  </si>
  <si>
    <t>721173401</t>
  </si>
  <si>
    <t>Potrubí kanalizační plastové svodné systém KG DN 100</t>
  </si>
  <si>
    <t>913777433</t>
  </si>
  <si>
    <t>721173402</t>
  </si>
  <si>
    <t>Potrubí kanalizační plastové svodné systém KG DN 125</t>
  </si>
  <si>
    <t>1000677835</t>
  </si>
  <si>
    <t>85</t>
  </si>
  <si>
    <t>721173404</t>
  </si>
  <si>
    <t>Potrubí kanalizační z PVC SN 4 svodné DN 200</t>
  </si>
  <si>
    <t>1968364461</t>
  </si>
  <si>
    <t>11</t>
  </si>
  <si>
    <t>721174042</t>
  </si>
  <si>
    <t>Potrubí kanalizační z PP připojovací systém HT DN 40</t>
  </si>
  <si>
    <t>2058138458</t>
  </si>
  <si>
    <t>14</t>
  </si>
  <si>
    <t>721174045</t>
  </si>
  <si>
    <t>Potrubí kanalizační z PP připojovací systém HT DN 100</t>
  </si>
  <si>
    <t>-1203593963</t>
  </si>
  <si>
    <t>721174063</t>
  </si>
  <si>
    <t>Potrubí kanalizační z PP větrací DN 110</t>
  </si>
  <si>
    <t>-1530920818</t>
  </si>
  <si>
    <t>721194104</t>
  </si>
  <si>
    <t>Vyvedení a upevnění odpadních výpustek DN 40</t>
  </si>
  <si>
    <t>404087182</t>
  </si>
  <si>
    <t>18</t>
  </si>
  <si>
    <t>721194109</t>
  </si>
  <si>
    <t>Vyvedení a upevnění odpadních výpustek DN 100</t>
  </si>
  <si>
    <t>1428042627</t>
  </si>
  <si>
    <t>24</t>
  </si>
  <si>
    <t>721274124</t>
  </si>
  <si>
    <t>Přivzdušňovací ventil vnitřní odpadních potrubí DN 110</t>
  </si>
  <si>
    <t>-443930067</t>
  </si>
  <si>
    <t>25</t>
  </si>
  <si>
    <t>721290111</t>
  </si>
  <si>
    <t>Zkouška těsnosti potrubí kanalizace vodou do DN 125</t>
  </si>
  <si>
    <t>1764677202</t>
  </si>
  <si>
    <t>26</t>
  </si>
  <si>
    <t>721290112</t>
  </si>
  <si>
    <t>Zkouška těsnosti potrubí kanalizace vodou do DN 200</t>
  </si>
  <si>
    <t>1202715720</t>
  </si>
  <si>
    <t>27</t>
  </si>
  <si>
    <t>998721102</t>
  </si>
  <si>
    <t>Přesun hmot tonážní pro vnitřní kanalizace v objektech v do 12 m</t>
  </si>
  <si>
    <t>985584507</t>
  </si>
  <si>
    <t>722</t>
  </si>
  <si>
    <t>Zdravotechnika - vnitřní vodovod</t>
  </si>
  <si>
    <t>97</t>
  </si>
  <si>
    <t>722130801</t>
  </si>
  <si>
    <t>Demontáž potrubí ocelové pozinkované závitové DN do 25</t>
  </si>
  <si>
    <t>-1044477612</t>
  </si>
  <si>
    <t>28</t>
  </si>
  <si>
    <t>722174002</t>
  </si>
  <si>
    <t>Potrubí vodovodní plastové PPR svar polyfuze PN 16 D 20 x 2,8 mm</t>
  </si>
  <si>
    <t>-707959612</t>
  </si>
  <si>
    <t>30</t>
  </si>
  <si>
    <t>722174004</t>
  </si>
  <si>
    <t>Potrubí vodovodní plastové PPR svar polyfuze PN 16 D 32 x 4,4 mm</t>
  </si>
  <si>
    <t>-2030715612</t>
  </si>
  <si>
    <t>33</t>
  </si>
  <si>
    <t>722181241</t>
  </si>
  <si>
    <t>Ochrana vodovodního potrubí přilepenými termoizolačními trubicemi z PE tl do 20 mm DN do 22 mm</t>
  </si>
  <si>
    <t>1995765673</t>
  </si>
  <si>
    <t>34</t>
  </si>
  <si>
    <t>722181252</t>
  </si>
  <si>
    <t>Ochrana vodovodního potrubí přilepenými termoizolačními trubicemi z PE tl do 25 mm DN do 45 mm</t>
  </si>
  <si>
    <t>1420774306</t>
  </si>
  <si>
    <t>36</t>
  </si>
  <si>
    <t>722190401</t>
  </si>
  <si>
    <t>Vyvedení a upevnění výpustku do DN 25</t>
  </si>
  <si>
    <t>-158069065</t>
  </si>
  <si>
    <t>37</t>
  </si>
  <si>
    <t>722220111</t>
  </si>
  <si>
    <t>Nástěnka pro výtokový ventil G 1/2 s jedním závitem</t>
  </si>
  <si>
    <t>142970321</t>
  </si>
  <si>
    <t>39</t>
  </si>
  <si>
    <t>722221134F</t>
  </si>
  <si>
    <t>ventil výtokový G 1/2" rohový s filtrem</t>
  </si>
  <si>
    <t>soubor</t>
  </si>
  <si>
    <t>1369065124</t>
  </si>
  <si>
    <t>54</t>
  </si>
  <si>
    <t>722290226</t>
  </si>
  <si>
    <t>Zkouška těsnosti vodovodního potrubí závitového do DN 50</t>
  </si>
  <si>
    <t>-1314306691</t>
  </si>
  <si>
    <t>55</t>
  </si>
  <si>
    <t>722290234</t>
  </si>
  <si>
    <t>Proplach a dezinfekce vodovodního potrubí do DN 80</t>
  </si>
  <si>
    <t>-2057670592</t>
  </si>
  <si>
    <t>56</t>
  </si>
  <si>
    <t>998722102</t>
  </si>
  <si>
    <t>Přesun hmot tonážní pro vnitřní vodovod v objektech v do 12 m</t>
  </si>
  <si>
    <t>961498266</t>
  </si>
  <si>
    <t>725</t>
  </si>
  <si>
    <t>Zdravotechnika - zařizovací předměty</t>
  </si>
  <si>
    <t>95</t>
  </si>
  <si>
    <t>725112171</t>
  </si>
  <si>
    <t>Kombi klozet s hlubokým splachováním odpad vodorovný</t>
  </si>
  <si>
    <t>-1716996446</t>
  </si>
  <si>
    <t>96</t>
  </si>
  <si>
    <t>725211601</t>
  </si>
  <si>
    <t>Umyvadlo keramické bílé šířky 500 mm bez krytu na sifon připevněné na stěnu šrouby</t>
  </si>
  <si>
    <t>-677028969</t>
  </si>
  <si>
    <t>93</t>
  </si>
  <si>
    <t>725531101-1</t>
  </si>
  <si>
    <t xml:space="preserve">Elektrický ohřívač průtokový 2 kW </t>
  </si>
  <si>
    <t>800532096</t>
  </si>
  <si>
    <t>62</t>
  </si>
  <si>
    <t>725822612</t>
  </si>
  <si>
    <t>Baterie umyvadlová stojánková páková s výpustí</t>
  </si>
  <si>
    <t>333159746</t>
  </si>
  <si>
    <t>67</t>
  </si>
  <si>
    <t>998725102</t>
  </si>
  <si>
    <t>Přesun hmot tonážní pro zařizovací předměty v objektech v do 12 m</t>
  </si>
  <si>
    <t>861118307</t>
  </si>
  <si>
    <t>Práce a dodávky M</t>
  </si>
  <si>
    <t>3</t>
  </si>
  <si>
    <t>23-M</t>
  </si>
  <si>
    <t>Montáže potrubí</t>
  </si>
  <si>
    <t>101</t>
  </si>
  <si>
    <t>230050002</t>
  </si>
  <si>
    <t>Montáž uložení přišroubováním DN přes 25 do 50 mm</t>
  </si>
  <si>
    <t>kg</t>
  </si>
  <si>
    <t>64</t>
  </si>
  <si>
    <t>-1650621826</t>
  </si>
  <si>
    <t>102</t>
  </si>
  <si>
    <t>Hitly</t>
  </si>
  <si>
    <t>kotevní prvky</t>
  </si>
  <si>
    <t>256</t>
  </si>
  <si>
    <t>-434158458</t>
  </si>
  <si>
    <t>HZS</t>
  </si>
  <si>
    <t>Hodinové zúčtovací sazby</t>
  </si>
  <si>
    <t>98</t>
  </si>
  <si>
    <t>HZS1301-2</t>
  </si>
  <si>
    <t xml:space="preserve">Hodinová zúčtovací sazba montér-  přípomoc , demontáž stávajících zažízení  dmt zařízení,opětovná  mnt hydrantu atp.</t>
  </si>
  <si>
    <t>hod</t>
  </si>
  <si>
    <t>512</t>
  </si>
  <si>
    <t>-680996729</t>
  </si>
  <si>
    <t>100</t>
  </si>
  <si>
    <t>HZS2212-1</t>
  </si>
  <si>
    <t>Hodinová zúčtovací sazba instalatér odborný -dopojení na stávající rozvody vč. mat, přeložky potrubí</t>
  </si>
  <si>
    <t>1949861298</t>
  </si>
  <si>
    <t>69</t>
  </si>
  <si>
    <t>HZS2491-3</t>
  </si>
  <si>
    <t>Hodinová zúčtovací sazba dělník zednických výpomocí -sekání drážek, prostupy atp.vč. zapravení</t>
  </si>
  <si>
    <t>1266931412</t>
  </si>
  <si>
    <t>D.1.4.1.2 - UT</t>
  </si>
  <si>
    <t xml:space="preserve">    732 - Ústřední vytápění - strojovny</t>
  </si>
  <si>
    <t xml:space="preserve">    733 - Ústřední vytápění - rozvodné potrubí</t>
  </si>
  <si>
    <t xml:space="preserve">    735 - Ústřední vytápění - otopná tělesa</t>
  </si>
  <si>
    <t xml:space="preserve">    783 - Dokončovací práce - nátěry</t>
  </si>
  <si>
    <t>713463111</t>
  </si>
  <si>
    <t>Montáž izolace tepelné potrubí potrubními pouzdry bez úpravy staženými drátem 1x D do 100 mm</t>
  </si>
  <si>
    <t>1550904627</t>
  </si>
  <si>
    <t>28377049</t>
  </si>
  <si>
    <t>pouzdro izolační potrubní z pěnového polyetylenu 28/25mm</t>
  </si>
  <si>
    <t>-2113551365</t>
  </si>
  <si>
    <t>28377063</t>
  </si>
  <si>
    <t>pouzdro izolační potrubní z pěnového polyetylenu 45/25mm</t>
  </si>
  <si>
    <t>-1405936570</t>
  </si>
  <si>
    <t>5</t>
  </si>
  <si>
    <t>28377065</t>
  </si>
  <si>
    <t>pouzdro izolační potrubní z pěnového polyetylenu 54/25mm</t>
  </si>
  <si>
    <t>-257176395</t>
  </si>
  <si>
    <t>283771350</t>
  </si>
  <si>
    <t>páska samolepící 20 m</t>
  </si>
  <si>
    <t>-598936435</t>
  </si>
  <si>
    <t>732</t>
  </si>
  <si>
    <t>Ústřední vytápění - strojovny</t>
  </si>
  <si>
    <t>732212815</t>
  </si>
  <si>
    <t>Demontáž ohříváku zásobníkového stojatého obsah do 1600 l</t>
  </si>
  <si>
    <t>-583864097</t>
  </si>
  <si>
    <t>732320815</t>
  </si>
  <si>
    <t>Demontáž nádrže beztlaké nebo tlakové odpojení od rozvodů potrubí obsah přes 500 do 1000 l</t>
  </si>
  <si>
    <t>-966749551</t>
  </si>
  <si>
    <t>38</t>
  </si>
  <si>
    <t>732324815</t>
  </si>
  <si>
    <t>Demontáž nádrže beztlaké nebo tlakové vypuštění vody z nádrže obsah přes 500 do 1000 l</t>
  </si>
  <si>
    <t>-1607512733</t>
  </si>
  <si>
    <t>733</t>
  </si>
  <si>
    <t>Ústřední vytápění - rozvodné potrubí</t>
  </si>
  <si>
    <t>29</t>
  </si>
  <si>
    <t>733111108</t>
  </si>
  <si>
    <t>Potrubí ocelové závitové černé bezešvé běžné nízkotlaké DN 50</t>
  </si>
  <si>
    <t>-962729165</t>
  </si>
  <si>
    <t>17</t>
  </si>
  <si>
    <t>733190108</t>
  </si>
  <si>
    <t>Zkouška těsnosti potrubí ocelové závitové DN přes 40 do 50</t>
  </si>
  <si>
    <t>-1704399267</t>
  </si>
  <si>
    <t>998733101</t>
  </si>
  <si>
    <t>Přesun hmot tonážní pro rozvody potrubí v objektech v do 6 m</t>
  </si>
  <si>
    <t>-25858719</t>
  </si>
  <si>
    <t>735</t>
  </si>
  <si>
    <t>Ústřední vytápění - otopná tělesa</t>
  </si>
  <si>
    <t>35</t>
  </si>
  <si>
    <t>735111810</t>
  </si>
  <si>
    <t>Demontáž otopného tělesa litinového článkového</t>
  </si>
  <si>
    <t>m2</t>
  </si>
  <si>
    <t>324606694</t>
  </si>
  <si>
    <t>783</t>
  </si>
  <si>
    <t>Dokončovací práce - nátěry</t>
  </si>
  <si>
    <t>31</t>
  </si>
  <si>
    <t>783601345</t>
  </si>
  <si>
    <t>Odmaštění litinových otopných těles odmašťovačem vodou ředitelným před provedením nátěru</t>
  </si>
  <si>
    <t>880005984</t>
  </si>
  <si>
    <t>19</t>
  </si>
  <si>
    <t>783601713</t>
  </si>
  <si>
    <t>Odmaštění vodou ředitelným odmašťovačem potrubí DN do 50 mm</t>
  </si>
  <si>
    <t>-1377700307</t>
  </si>
  <si>
    <t>20</t>
  </si>
  <si>
    <t>783614651</t>
  </si>
  <si>
    <t>Základní antikorozní jednonásobný syntetický potrubí DN do 50 mm</t>
  </si>
  <si>
    <t>1768015249</t>
  </si>
  <si>
    <t>783615551</t>
  </si>
  <si>
    <t>Mezinátěr jednonásobný syntetický nátěr potrubí DN do 50 mm</t>
  </si>
  <si>
    <t>-1834667452</t>
  </si>
  <si>
    <t>22</t>
  </si>
  <si>
    <t>783617611</t>
  </si>
  <si>
    <t>Krycí dvojnásobný syntetický nátěr potrubí DN do 50 mm</t>
  </si>
  <si>
    <t>539314363</t>
  </si>
  <si>
    <t>783624141</t>
  </si>
  <si>
    <t>Základní jednonásobný akrylátový nátěr litinových otopných těles</t>
  </si>
  <si>
    <t>17778077</t>
  </si>
  <si>
    <t>783627147</t>
  </si>
  <si>
    <t>Krycí dvojnásobný akrylátový nátěr litinových otopných těles</t>
  </si>
  <si>
    <t>2013300602</t>
  </si>
  <si>
    <t>783652141</t>
  </si>
  <si>
    <t>Tmelení litinových otopných těles polyesterovým tmelem</t>
  </si>
  <si>
    <t>-522709642</t>
  </si>
  <si>
    <t>23</t>
  </si>
  <si>
    <t xml:space="preserve">Hodinová zúčtovací sazba montér-  přípomoc , demontáž stávajících izolací vč. likvidace dmt zařízení,opětovná  mnt otopných těles, nádrží</t>
  </si>
  <si>
    <t>-1548244025</t>
  </si>
  <si>
    <t>HZS2222-4</t>
  </si>
  <si>
    <t>Hodinová zúčtovací sazba topenář odborný- dopojení na stávající soustavy UT vč. materiálu</t>
  </si>
  <si>
    <t>-1827534699</t>
  </si>
  <si>
    <t>HZS2491-1</t>
  </si>
  <si>
    <t xml:space="preserve">Hodinová zúčtovací sazba dělník zednických výpomocí -sekání drážek,  prostupy vč. chrániček, zaprvavení,atp.</t>
  </si>
  <si>
    <t>-1407134145</t>
  </si>
  <si>
    <t>HZS3112-1</t>
  </si>
  <si>
    <t>Hodinová zúčtovací sazba montér potrubí odborný - TOPNÁ ZKOUŠKA</t>
  </si>
  <si>
    <t>-391688728</t>
  </si>
  <si>
    <t>D.1.4.1.3 - PLYN</t>
  </si>
  <si>
    <t xml:space="preserve">    723 - Zdravotechnika - vnitřní plynovod</t>
  </si>
  <si>
    <t>723</t>
  </si>
  <si>
    <t>Zdravotechnika - vnitřní plynovod</t>
  </si>
  <si>
    <t>723111206</t>
  </si>
  <si>
    <t>Potrubí ocelové závitové černé bezešvé svařované běžné DN 40</t>
  </si>
  <si>
    <t>-902752964</t>
  </si>
  <si>
    <t>723120809</t>
  </si>
  <si>
    <t>Demontáž potrubí ocelové závitové svařované DN přes 50 do 80</t>
  </si>
  <si>
    <t>-56279861</t>
  </si>
  <si>
    <t>723150312</t>
  </si>
  <si>
    <t>Potrubí ocelové hladké černé bezešvé spojované svařováním tvářené za tepla D 57x3,2 mm</t>
  </si>
  <si>
    <t>-1963635279</t>
  </si>
  <si>
    <t>723150368</t>
  </si>
  <si>
    <t>Chránička D 76x3,2 mm</t>
  </si>
  <si>
    <t>-1558843851</t>
  </si>
  <si>
    <t>723231166</t>
  </si>
  <si>
    <t>Kohout kulový přímý G 1 1/2" PN 42 do 185°C plnoprůtokový vnitřní závit těžká řada</t>
  </si>
  <si>
    <t>1988371963</t>
  </si>
  <si>
    <t>9</t>
  </si>
  <si>
    <t>723231167</t>
  </si>
  <si>
    <t>Kohout kulový přímý G 2" PN 42 do 185°C plnoprůtokový vnitřní závit těžká řada</t>
  </si>
  <si>
    <t>135235181</t>
  </si>
  <si>
    <t>12</t>
  </si>
  <si>
    <t>998723101</t>
  </si>
  <si>
    <t>Přesun hmot tonážní pro vnitřní plynovod v objektech v do 6 m</t>
  </si>
  <si>
    <t>-882542560</t>
  </si>
  <si>
    <t>13</t>
  </si>
  <si>
    <t>-350309738</t>
  </si>
  <si>
    <t>783601731</t>
  </si>
  <si>
    <t>Odmaštění vodou ředitelným odmašťovačem potrubí přes DN 50 do DN 100 mm</t>
  </si>
  <si>
    <t>-1240749680</t>
  </si>
  <si>
    <t>783601755</t>
  </si>
  <si>
    <t>Odmaštění vodou ředitelným odmašťovačem potrubí přes DN 100 do DN 150 mm</t>
  </si>
  <si>
    <t>-1081750400</t>
  </si>
  <si>
    <t>783601775</t>
  </si>
  <si>
    <t>Odmaštění vodou ředitelným odmašťovačem potrubí přes DN 150 do DN 200 mm</t>
  </si>
  <si>
    <t>-1009746436</t>
  </si>
  <si>
    <t>616977663</t>
  </si>
  <si>
    <t>783614661</t>
  </si>
  <si>
    <t>Základní antikorozní jednonásobný syntetický potrubí přes DN 50 do DN 100 mm</t>
  </si>
  <si>
    <t>-710561725</t>
  </si>
  <si>
    <t>783614671</t>
  </si>
  <si>
    <t>Základní antikorozní jednonásobný syntetický potrubí přes DN 100 do DN 150 mm</t>
  </si>
  <si>
    <t>-2123219093</t>
  </si>
  <si>
    <t>783614681</t>
  </si>
  <si>
    <t>Základní antikorozní jednonásobný syntetický potrubí přes DN 150 do DN 200 mm</t>
  </si>
  <si>
    <t>1388356436</t>
  </si>
  <si>
    <t>968256408</t>
  </si>
  <si>
    <t>783615561</t>
  </si>
  <si>
    <t>Mezinátěr jednonásobný syntetický nátěr potrubí přes DN 50 do DN 100 mm</t>
  </si>
  <si>
    <t>-416576002</t>
  </si>
  <si>
    <t>783615571</t>
  </si>
  <si>
    <t>Mezinátěr jednonásobný syntetický nátěr potrubí přes DN 100 do DN 150 mm</t>
  </si>
  <si>
    <t>1483450204</t>
  </si>
  <si>
    <t>783615581</t>
  </si>
  <si>
    <t>Mezinátěr jednonásobný syntetický nátěr potrubí přes DN 150 do DN 200 mm</t>
  </si>
  <si>
    <t>-531944652</t>
  </si>
  <si>
    <t>1297459822</t>
  </si>
  <si>
    <t>783617621</t>
  </si>
  <si>
    <t>Krycí jednonásobný syntetický nátěr potrubí přes DN 50 do DN 100 mm</t>
  </si>
  <si>
    <t>-1963179260</t>
  </si>
  <si>
    <t>783617641</t>
  </si>
  <si>
    <t>Krycí jednonásobný syntetický nátěr potrubí přes DN 100 do DN 150 mm</t>
  </si>
  <si>
    <t>332068483</t>
  </si>
  <si>
    <t>783617661</t>
  </si>
  <si>
    <t>Krycí jednonásobný syntetický nátěr potrubí přes DN 150 do DN 200 mm</t>
  </si>
  <si>
    <t>1358225820</t>
  </si>
  <si>
    <t>-1944842479</t>
  </si>
  <si>
    <t>97633512</t>
  </si>
  <si>
    <t>Hodinová zúčtovací sazba dělník zednických výpomocí -sekání drážek, prostupy atp.</t>
  </si>
  <si>
    <t>1906212072</t>
  </si>
  <si>
    <t>HZS4212-2</t>
  </si>
  <si>
    <t>Hodinová zúčtovací sazba revizní technik specialista-revize plynových zařízení, zkoušky, předávací dokumentace</t>
  </si>
  <si>
    <t>816708136</t>
  </si>
  <si>
    <t>D.1.4.1.4 - VZT</t>
  </si>
  <si>
    <t xml:space="preserve">    751 - Vzduchotechnika</t>
  </si>
  <si>
    <t>751</t>
  </si>
  <si>
    <t>Vzduchotechnika</t>
  </si>
  <si>
    <t>ax 250</t>
  </si>
  <si>
    <t>axiální ventilátor DN 250, Q=1215 m3/hod</t>
  </si>
  <si>
    <t>-721661267</t>
  </si>
  <si>
    <t>PER250</t>
  </si>
  <si>
    <t>žaluziová klapka DN 250</t>
  </si>
  <si>
    <t>1762748562</t>
  </si>
  <si>
    <t>751111014</t>
  </si>
  <si>
    <t>Mtž vent ax ntl nástěnného základního D do 400 mm</t>
  </si>
  <si>
    <t>-1507036814</t>
  </si>
  <si>
    <t>RV 100</t>
  </si>
  <si>
    <t xml:space="preserve">radiální ventilátor na omítku se zpětnou klapkou  DN 100, V=107 m3/hod</t>
  </si>
  <si>
    <t>1020928746</t>
  </si>
  <si>
    <t>751122011</t>
  </si>
  <si>
    <t>Mtž vent rad ntl nástěnného základního D do 100 mm</t>
  </si>
  <si>
    <t>994066306</t>
  </si>
  <si>
    <t>10</t>
  </si>
  <si>
    <t>VM100</t>
  </si>
  <si>
    <t>fasádní mřížka DN 100</t>
  </si>
  <si>
    <t>1851782290</t>
  </si>
  <si>
    <t>751398021</t>
  </si>
  <si>
    <t>Montáž větrací mřížky stěnové do 0,040 m2</t>
  </si>
  <si>
    <t>-1802586219</t>
  </si>
  <si>
    <t>751510042</t>
  </si>
  <si>
    <t>Vzduchotechnické potrubí pozink kruhové spirálně vinuté D do 200 mm</t>
  </si>
  <si>
    <t>-436375397</t>
  </si>
  <si>
    <t>HZS1301-1</t>
  </si>
  <si>
    <t>Hodinová zúčtovací sazba zedník - stavební přípomoc - sekání drážek, prostupy vč. zapravení</t>
  </si>
  <si>
    <t>-1025760613</t>
  </si>
  <si>
    <t>HZS2222</t>
  </si>
  <si>
    <t>Hodinová zúčtovací sazba elektrikář odborný</t>
  </si>
  <si>
    <t>-1779596642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</si>
</sst>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24-2022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ZŠ Hluchák - III.etapa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Šumperk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15. 8. 2022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'D.1.4.1.1 - ZTI'!J30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'D.1.4.1.1 - ZTI'!P127</f>
        <v>0</v>
      </c>
      <c r="AV95" s="125">
        <f>'D.1.4.1.1 - ZTI'!J33</f>
        <v>0</v>
      </c>
      <c r="AW95" s="125">
        <f>'D.1.4.1.1 - ZTI'!J34</f>
        <v>0</v>
      </c>
      <c r="AX95" s="125">
        <f>'D.1.4.1.1 - ZTI'!J35</f>
        <v>0</v>
      </c>
      <c r="AY95" s="125">
        <f>'D.1.4.1.1 - ZTI'!J36</f>
        <v>0</v>
      </c>
      <c r="AZ95" s="125">
        <f>'D.1.4.1.1 - ZTI'!F33</f>
        <v>0</v>
      </c>
      <c r="BA95" s="125">
        <f>'D.1.4.1.1 - ZTI'!F34</f>
        <v>0</v>
      </c>
      <c r="BB95" s="125">
        <f>'D.1.4.1.1 - ZTI'!F35</f>
        <v>0</v>
      </c>
      <c r="BC95" s="125">
        <f>'D.1.4.1.1 - ZTI'!F36</f>
        <v>0</v>
      </c>
      <c r="BD95" s="127">
        <f>'D.1.4.1.1 - ZTI'!F37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24.7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'D.1.4.1.2 - UT'!J30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'D.1.4.1.2 - UT'!P123</f>
        <v>0</v>
      </c>
      <c r="AV96" s="125">
        <f>'D.1.4.1.2 - UT'!J33</f>
        <v>0</v>
      </c>
      <c r="AW96" s="125">
        <f>'D.1.4.1.2 - UT'!J34</f>
        <v>0</v>
      </c>
      <c r="AX96" s="125">
        <f>'D.1.4.1.2 - UT'!J35</f>
        <v>0</v>
      </c>
      <c r="AY96" s="125">
        <f>'D.1.4.1.2 - UT'!J36</f>
        <v>0</v>
      </c>
      <c r="AZ96" s="125">
        <f>'D.1.4.1.2 - UT'!F33</f>
        <v>0</v>
      </c>
      <c r="BA96" s="125">
        <f>'D.1.4.1.2 - UT'!F34</f>
        <v>0</v>
      </c>
      <c r="BB96" s="125">
        <f>'D.1.4.1.2 - UT'!F35</f>
        <v>0</v>
      </c>
      <c r="BC96" s="125">
        <f>'D.1.4.1.2 - UT'!F36</f>
        <v>0</v>
      </c>
      <c r="BD96" s="127">
        <f>'D.1.4.1.2 - UT'!F37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24.7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'D.1.4.1.3 - PLYN'!J30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4">
        <v>0</v>
      </c>
      <c r="AT97" s="125">
        <f>ROUND(SUM(AV97:AW97),2)</f>
        <v>0</v>
      </c>
      <c r="AU97" s="126">
        <f>'D.1.4.1.3 - PLYN'!P122</f>
        <v>0</v>
      </c>
      <c r="AV97" s="125">
        <f>'D.1.4.1.3 - PLYN'!J33</f>
        <v>0</v>
      </c>
      <c r="AW97" s="125">
        <f>'D.1.4.1.3 - PLYN'!J34</f>
        <v>0</v>
      </c>
      <c r="AX97" s="125">
        <f>'D.1.4.1.3 - PLYN'!J35</f>
        <v>0</v>
      </c>
      <c r="AY97" s="125">
        <f>'D.1.4.1.3 - PLYN'!J36</f>
        <v>0</v>
      </c>
      <c r="AZ97" s="125">
        <f>'D.1.4.1.3 - PLYN'!F33</f>
        <v>0</v>
      </c>
      <c r="BA97" s="125">
        <f>'D.1.4.1.3 - PLYN'!F34</f>
        <v>0</v>
      </c>
      <c r="BB97" s="125">
        <f>'D.1.4.1.3 - PLYN'!F35</f>
        <v>0</v>
      </c>
      <c r="BC97" s="125">
        <f>'D.1.4.1.3 - PLYN'!F36</f>
        <v>0</v>
      </c>
      <c r="BD97" s="127">
        <f>'D.1.4.1.3 - PLYN'!F37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7" customFormat="1" ht="24.75" customHeight="1">
      <c r="A98" s="116" t="s">
        <v>78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'D.1.4.1.4 - VZT'!J30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81</v>
      </c>
      <c r="AR98" s="123"/>
      <c r="AS98" s="129">
        <v>0</v>
      </c>
      <c r="AT98" s="130">
        <f>ROUND(SUM(AV98:AW98),2)</f>
        <v>0</v>
      </c>
      <c r="AU98" s="131">
        <f>'D.1.4.1.4 - VZT'!P119</f>
        <v>0</v>
      </c>
      <c r="AV98" s="130">
        <f>'D.1.4.1.4 - VZT'!J33</f>
        <v>0</v>
      </c>
      <c r="AW98" s="130">
        <f>'D.1.4.1.4 - VZT'!J34</f>
        <v>0</v>
      </c>
      <c r="AX98" s="130">
        <f>'D.1.4.1.4 - VZT'!J35</f>
        <v>0</v>
      </c>
      <c r="AY98" s="130">
        <f>'D.1.4.1.4 - VZT'!J36</f>
        <v>0</v>
      </c>
      <c r="AZ98" s="130">
        <f>'D.1.4.1.4 - VZT'!F33</f>
        <v>0</v>
      </c>
      <c r="BA98" s="130">
        <f>'D.1.4.1.4 - VZT'!F34</f>
        <v>0</v>
      </c>
      <c r="BB98" s="130">
        <f>'D.1.4.1.4 - VZT'!F35</f>
        <v>0</v>
      </c>
      <c r="BC98" s="130">
        <f>'D.1.4.1.4 - VZT'!F36</f>
        <v>0</v>
      </c>
      <c r="BD98" s="132">
        <f>'D.1.4.1.4 - VZT'!F37</f>
        <v>0</v>
      </c>
      <c r="BE98" s="7"/>
      <c r="BT98" s="128" t="s">
        <v>82</v>
      </c>
      <c r="BV98" s="128" t="s">
        <v>76</v>
      </c>
      <c r="BW98" s="128" t="s">
        <v>93</v>
      </c>
      <c r="BX98" s="128" t="s">
        <v>5</v>
      </c>
      <c r="CL98" s="128" t="s">
        <v>1</v>
      </c>
      <c r="CM98" s="128" t="s">
        <v>84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M0T3/P5i2BDIJwpGvjHSB6L872susmuid9VZ2RfjpBJSVco2a6uiNWRVCUvnIdkJqe0f9JCnxakYMh8FHN46Nw==" hashValue="u/ne9iISiSW/A9q7UcFCmCDxBIHh3pfxG69AifqUyX8gucGxh01KJeJ/RBwnPUBGL1JUncquLpiHtdkk7B4xq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4.1.1 - ZTI'!C2" display="/"/>
    <hyperlink ref="A96" location="'D.1.4.1.2 - UT'!C2" display="/"/>
    <hyperlink ref="A97" location="'D.1.4.1.3 - PLYN'!C2" display="/"/>
    <hyperlink ref="A98" location="'D.1.4.1.4 - VZ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ZŠ Hluchák - III.etapa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15. 8. 2022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ROUND((SUM(BE127:BE187)),  2)</f>
        <v>0</v>
      </c>
      <c r="G33" s="35"/>
      <c r="H33" s="35"/>
      <c r="I33" s="152">
        <v>0.20999999999999999</v>
      </c>
      <c r="J33" s="151">
        <f>ROUND(((SUM(BE127:BE187))*I33),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ROUND((SUM(BF127:BF187)),  2)</f>
        <v>0</v>
      </c>
      <c r="G34" s="35"/>
      <c r="H34" s="35"/>
      <c r="I34" s="152">
        <v>0.14999999999999999</v>
      </c>
      <c r="J34" s="151">
        <f>ROUND(((SUM(BF127:BF187))*I34),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ROUND((SUM(BG127:BG187)),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ROUND((SUM(BH127:BH187)),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ROUND((SUM(BI127:BI187)),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ZŠ Hluchák - III.etapa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D.1.4.1.1 - ZTI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Šumperk</v>
      </c>
      <c r="G89" s="37"/>
      <c r="H89" s="37"/>
      <c r="I89" s="29" t="s">
        <v>22</v>
      </c>
      <c r="J89" s="76" t="str">
        <f>IF(J12="","",J12)</f>
        <v>15. 8. 2022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J137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105</v>
      </c>
      <c r="E100" s="179"/>
      <c r="F100" s="179"/>
      <c r="G100" s="179"/>
      <c r="H100" s="179"/>
      <c r="I100" s="179"/>
      <c r="J100" s="180">
        <f>J143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83"/>
      <c r="D101" s="184" t="s">
        <v>106</v>
      </c>
      <c r="E101" s="185"/>
      <c r="F101" s="185"/>
      <c r="G101" s="185"/>
      <c r="H101" s="185"/>
      <c r="I101" s="185"/>
      <c r="J101" s="186">
        <f>J144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107</v>
      </c>
      <c r="E102" s="185"/>
      <c r="F102" s="185"/>
      <c r="G102" s="185"/>
      <c r="H102" s="185"/>
      <c r="I102" s="185"/>
      <c r="J102" s="186">
        <f>J147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108</v>
      </c>
      <c r="E103" s="185"/>
      <c r="F103" s="185"/>
      <c r="G103" s="185"/>
      <c r="H103" s="185"/>
      <c r="I103" s="185"/>
      <c r="J103" s="186">
        <f>J162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109</v>
      </c>
      <c r="E104" s="185"/>
      <c r="F104" s="185"/>
      <c r="G104" s="185"/>
      <c r="H104" s="185"/>
      <c r="I104" s="185"/>
      <c r="J104" s="186">
        <f>J174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110</v>
      </c>
      <c r="E105" s="179"/>
      <c r="F105" s="179"/>
      <c r="G105" s="179"/>
      <c r="H105" s="179"/>
      <c r="I105" s="179"/>
      <c r="J105" s="180">
        <f>J180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111</v>
      </c>
      <c r="E106" s="185"/>
      <c r="F106" s="185"/>
      <c r="G106" s="185"/>
      <c r="H106" s="185"/>
      <c r="I106" s="185"/>
      <c r="J106" s="186">
        <f>J181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6"/>
      <c r="C107" s="177"/>
      <c r="D107" s="178" t="s">
        <v>112</v>
      </c>
      <c r="E107" s="179"/>
      <c r="F107" s="179"/>
      <c r="G107" s="179"/>
      <c r="H107" s="179"/>
      <c r="I107" s="179"/>
      <c r="J107" s="180">
        <f>J184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113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ZŠ Hluchák - III.etapa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95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D.1.4.1.1 - ZTI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Šumperk</v>
      </c>
      <c r="G121" s="37"/>
      <c r="H121" s="37"/>
      <c r="I121" s="29" t="s">
        <v>22</v>
      </c>
      <c r="J121" s="76" t="str">
        <f>IF(J12="","",J12)</f>
        <v>15. 8. 2022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30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32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8"/>
      <c r="B126" s="189"/>
      <c r="C126" s="190" t="s">
        <v>114</v>
      </c>
      <c r="D126" s="191" t="s">
        <v>59</v>
      </c>
      <c r="E126" s="191" t="s">
        <v>55</v>
      </c>
      <c r="F126" s="191" t="s">
        <v>56</v>
      </c>
      <c r="G126" s="191" t="s">
        <v>115</v>
      </c>
      <c r="H126" s="191" t="s">
        <v>116</v>
      </c>
      <c r="I126" s="191" t="s">
        <v>117</v>
      </c>
      <c r="J126" s="192" t="s">
        <v>99</v>
      </c>
      <c r="K126" s="193" t="s">
        <v>118</v>
      </c>
      <c r="L126" s="194"/>
      <c r="M126" s="97" t="s">
        <v>1</v>
      </c>
      <c r="N126" s="98" t="s">
        <v>38</v>
      </c>
      <c r="O126" s="98" t="s">
        <v>119</v>
      </c>
      <c r="P126" s="98" t="s">
        <v>120</v>
      </c>
      <c r="Q126" s="98" t="s">
        <v>121</v>
      </c>
      <c r="R126" s="98" t="s">
        <v>122</v>
      </c>
      <c r="S126" s="98" t="s">
        <v>123</v>
      </c>
      <c r="T126" s="99" t="s">
        <v>124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5"/>
      <c r="B127" s="36"/>
      <c r="C127" s="104" t="s">
        <v>125</v>
      </c>
      <c r="D127" s="37"/>
      <c r="E127" s="37"/>
      <c r="F127" s="37"/>
      <c r="G127" s="37"/>
      <c r="H127" s="37"/>
      <c r="I127" s="37"/>
      <c r="J127" s="195">
        <f>BK127</f>
        <v>0</v>
      </c>
      <c r="K127" s="37"/>
      <c r="L127" s="41"/>
      <c r="M127" s="100"/>
      <c r="N127" s="196"/>
      <c r="O127" s="101"/>
      <c r="P127" s="197">
        <f>P128+P143+P180+P184</f>
        <v>0</v>
      </c>
      <c r="Q127" s="101"/>
      <c r="R127" s="197">
        <f>R128+R143+R180+R184</f>
        <v>53.638829999999992</v>
      </c>
      <c r="S127" s="101"/>
      <c r="T127" s="198">
        <f>T128+T143+T180+T184</f>
        <v>1.7286000000000001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101</v>
      </c>
      <c r="BK127" s="199">
        <f>BK128+BK143+BK180+BK184</f>
        <v>0</v>
      </c>
    </row>
    <row r="128" s="12" customFormat="1" ht="25.92" customHeight="1">
      <c r="A128" s="12"/>
      <c r="B128" s="200"/>
      <c r="C128" s="201"/>
      <c r="D128" s="202" t="s">
        <v>73</v>
      </c>
      <c r="E128" s="203" t="s">
        <v>126</v>
      </c>
      <c r="F128" s="203" t="s">
        <v>127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P129+P137</f>
        <v>0</v>
      </c>
      <c r="Q128" s="208"/>
      <c r="R128" s="209">
        <f>R129+R137</f>
        <v>52.435869999999994</v>
      </c>
      <c r="S128" s="208"/>
      <c r="T128" s="210">
        <f>T129+T137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82</v>
      </c>
      <c r="AT128" s="212" t="s">
        <v>73</v>
      </c>
      <c r="AU128" s="212" t="s">
        <v>74</v>
      </c>
      <c r="AY128" s="211" t="s">
        <v>128</v>
      </c>
      <c r="BK128" s="213">
        <f>BK129+BK137</f>
        <v>0</v>
      </c>
    </row>
    <row r="129" s="12" customFormat="1" ht="22.8" customHeight="1">
      <c r="A129" s="12"/>
      <c r="B129" s="200"/>
      <c r="C129" s="201"/>
      <c r="D129" s="202" t="s">
        <v>73</v>
      </c>
      <c r="E129" s="214" t="s">
        <v>82</v>
      </c>
      <c r="F129" s="214" t="s">
        <v>129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SUM(P130:P136)</f>
        <v>0</v>
      </c>
      <c r="Q129" s="208"/>
      <c r="R129" s="209">
        <f>SUM(R130:R136)</f>
        <v>52.199999999999996</v>
      </c>
      <c r="S129" s="208"/>
      <c r="T129" s="210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82</v>
      </c>
      <c r="AT129" s="212" t="s">
        <v>73</v>
      </c>
      <c r="AU129" s="212" t="s">
        <v>82</v>
      </c>
      <c r="AY129" s="211" t="s">
        <v>128</v>
      </c>
      <c r="BK129" s="213">
        <f>SUM(BK130:BK136)</f>
        <v>0</v>
      </c>
    </row>
    <row r="130" s="2" customFormat="1" ht="24.15" customHeight="1">
      <c r="A130" s="35"/>
      <c r="B130" s="36"/>
      <c r="C130" s="216" t="s">
        <v>130</v>
      </c>
      <c r="D130" s="216" t="s">
        <v>131</v>
      </c>
      <c r="E130" s="217" t="s">
        <v>132</v>
      </c>
      <c r="F130" s="218" t="s">
        <v>133</v>
      </c>
      <c r="G130" s="219" t="s">
        <v>134</v>
      </c>
      <c r="H130" s="220">
        <v>2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135</v>
      </c>
      <c r="AT130" s="228" t="s">
        <v>131</v>
      </c>
      <c r="AU130" s="228" t="s">
        <v>84</v>
      </c>
      <c r="AY130" s="14" t="s">
        <v>128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135</v>
      </c>
      <c r="BM130" s="228" t="s">
        <v>136</v>
      </c>
    </row>
    <row r="131" s="2" customFormat="1" ht="33" customHeight="1">
      <c r="A131" s="35"/>
      <c r="B131" s="36"/>
      <c r="C131" s="216" t="s">
        <v>137</v>
      </c>
      <c r="D131" s="216" t="s">
        <v>131</v>
      </c>
      <c r="E131" s="217" t="s">
        <v>138</v>
      </c>
      <c r="F131" s="218" t="s">
        <v>139</v>
      </c>
      <c r="G131" s="219" t="s">
        <v>134</v>
      </c>
      <c r="H131" s="220">
        <v>9.5999999999999996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135</v>
      </c>
      <c r="AT131" s="228" t="s">
        <v>131</v>
      </c>
      <c r="AU131" s="228" t="s">
        <v>84</v>
      </c>
      <c r="AY131" s="14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135</v>
      </c>
      <c r="BM131" s="228" t="s">
        <v>140</v>
      </c>
    </row>
    <row r="132" s="2" customFormat="1" ht="33" customHeight="1">
      <c r="A132" s="35"/>
      <c r="B132" s="36"/>
      <c r="C132" s="216" t="s">
        <v>141</v>
      </c>
      <c r="D132" s="216" t="s">
        <v>131</v>
      </c>
      <c r="E132" s="217" t="s">
        <v>142</v>
      </c>
      <c r="F132" s="218" t="s">
        <v>143</v>
      </c>
      <c r="G132" s="219" t="s">
        <v>134</v>
      </c>
      <c r="H132" s="220">
        <v>16.5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135</v>
      </c>
      <c r="AT132" s="228" t="s">
        <v>131</v>
      </c>
      <c r="AU132" s="228" t="s">
        <v>84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135</v>
      </c>
      <c r="BM132" s="228" t="s">
        <v>144</v>
      </c>
    </row>
    <row r="133" s="2" customFormat="1" ht="24.15" customHeight="1">
      <c r="A133" s="35"/>
      <c r="B133" s="36"/>
      <c r="C133" s="216" t="s">
        <v>145</v>
      </c>
      <c r="D133" s="216" t="s">
        <v>131</v>
      </c>
      <c r="E133" s="217" t="s">
        <v>146</v>
      </c>
      <c r="F133" s="218" t="s">
        <v>147</v>
      </c>
      <c r="G133" s="219" t="s">
        <v>134</v>
      </c>
      <c r="H133" s="220">
        <v>17.399999999999999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135</v>
      </c>
      <c r="AT133" s="228" t="s">
        <v>131</v>
      </c>
      <c r="AU133" s="228" t="s">
        <v>84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135</v>
      </c>
      <c r="BM133" s="228" t="s">
        <v>148</v>
      </c>
    </row>
    <row r="134" s="2" customFormat="1" ht="21.75" customHeight="1">
      <c r="A134" s="35"/>
      <c r="B134" s="36"/>
      <c r="C134" s="230" t="s">
        <v>149</v>
      </c>
      <c r="D134" s="230" t="s">
        <v>150</v>
      </c>
      <c r="E134" s="231" t="s">
        <v>151</v>
      </c>
      <c r="F134" s="232" t="s">
        <v>152</v>
      </c>
      <c r="G134" s="233" t="s">
        <v>153</v>
      </c>
      <c r="H134" s="234">
        <v>34.799999999999997</v>
      </c>
      <c r="I134" s="235"/>
      <c r="J134" s="236">
        <f>ROUND(I134*H134,2)</f>
        <v>0</v>
      </c>
      <c r="K134" s="237"/>
      <c r="L134" s="238"/>
      <c r="M134" s="239" t="s">
        <v>1</v>
      </c>
      <c r="N134" s="240" t="s">
        <v>39</v>
      </c>
      <c r="O134" s="88"/>
      <c r="P134" s="226">
        <f>O134*H134</f>
        <v>0</v>
      </c>
      <c r="Q134" s="226">
        <v>1</v>
      </c>
      <c r="R134" s="226">
        <f>Q134*H134</f>
        <v>34.799999999999997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154</v>
      </c>
      <c r="AT134" s="228" t="s">
        <v>150</v>
      </c>
      <c r="AU134" s="228" t="s">
        <v>84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135</v>
      </c>
      <c r="BM134" s="228" t="s">
        <v>155</v>
      </c>
    </row>
    <row r="135" s="2" customFormat="1" ht="24.15" customHeight="1">
      <c r="A135" s="35"/>
      <c r="B135" s="36"/>
      <c r="C135" s="216" t="s">
        <v>156</v>
      </c>
      <c r="D135" s="216" t="s">
        <v>131</v>
      </c>
      <c r="E135" s="217" t="s">
        <v>157</v>
      </c>
      <c r="F135" s="218" t="s">
        <v>158</v>
      </c>
      <c r="G135" s="219" t="s">
        <v>134</v>
      </c>
      <c r="H135" s="220">
        <v>8.6999999999999993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135</v>
      </c>
      <c r="AT135" s="228" t="s">
        <v>131</v>
      </c>
      <c r="AU135" s="228" t="s">
        <v>84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135</v>
      </c>
      <c r="BM135" s="228" t="s">
        <v>159</v>
      </c>
    </row>
    <row r="136" s="2" customFormat="1" ht="16.5" customHeight="1">
      <c r="A136" s="35"/>
      <c r="B136" s="36"/>
      <c r="C136" s="230" t="s">
        <v>160</v>
      </c>
      <c r="D136" s="230" t="s">
        <v>150</v>
      </c>
      <c r="E136" s="231" t="s">
        <v>161</v>
      </c>
      <c r="F136" s="232" t="s">
        <v>162</v>
      </c>
      <c r="G136" s="233" t="s">
        <v>153</v>
      </c>
      <c r="H136" s="234">
        <v>17.399999999999999</v>
      </c>
      <c r="I136" s="235"/>
      <c r="J136" s="236">
        <f>ROUND(I136*H136,2)</f>
        <v>0</v>
      </c>
      <c r="K136" s="237"/>
      <c r="L136" s="238"/>
      <c r="M136" s="239" t="s">
        <v>1</v>
      </c>
      <c r="N136" s="240" t="s">
        <v>39</v>
      </c>
      <c r="O136" s="88"/>
      <c r="P136" s="226">
        <f>O136*H136</f>
        <v>0</v>
      </c>
      <c r="Q136" s="226">
        <v>1</v>
      </c>
      <c r="R136" s="226">
        <f>Q136*H136</f>
        <v>17.399999999999999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154</v>
      </c>
      <c r="AT136" s="228" t="s">
        <v>150</v>
      </c>
      <c r="AU136" s="228" t="s">
        <v>84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135</v>
      </c>
      <c r="BM136" s="228" t="s">
        <v>163</v>
      </c>
    </row>
    <row r="137" s="12" customFormat="1" ht="22.8" customHeight="1">
      <c r="A137" s="12"/>
      <c r="B137" s="200"/>
      <c r="C137" s="201"/>
      <c r="D137" s="202" t="s">
        <v>73</v>
      </c>
      <c r="E137" s="214" t="s">
        <v>154</v>
      </c>
      <c r="F137" s="214" t="s">
        <v>164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SUM(P138:P142)</f>
        <v>0</v>
      </c>
      <c r="Q137" s="208"/>
      <c r="R137" s="209">
        <f>SUM(R138:R142)</f>
        <v>0.23587</v>
      </c>
      <c r="S137" s="208"/>
      <c r="T137" s="210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82</v>
      </c>
      <c r="AT137" s="212" t="s">
        <v>73</v>
      </c>
      <c r="AU137" s="212" t="s">
        <v>82</v>
      </c>
      <c r="AY137" s="211" t="s">
        <v>128</v>
      </c>
      <c r="BK137" s="213">
        <f>SUM(BK138:BK142)</f>
        <v>0</v>
      </c>
    </row>
    <row r="138" s="2" customFormat="1" ht="24.15" customHeight="1">
      <c r="A138" s="35"/>
      <c r="B138" s="36"/>
      <c r="C138" s="216" t="s">
        <v>165</v>
      </c>
      <c r="D138" s="216" t="s">
        <v>131</v>
      </c>
      <c r="E138" s="217" t="s">
        <v>166</v>
      </c>
      <c r="F138" s="218" t="s">
        <v>167</v>
      </c>
      <c r="G138" s="219" t="s">
        <v>168</v>
      </c>
      <c r="H138" s="220">
        <v>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0.084150000000000003</v>
      </c>
      <c r="R138" s="226">
        <f>Q138*H138</f>
        <v>0.084150000000000003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135</v>
      </c>
      <c r="AT138" s="228" t="s">
        <v>131</v>
      </c>
      <c r="AU138" s="228" t="s">
        <v>84</v>
      </c>
      <c r="AY138" s="14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135</v>
      </c>
      <c r="BM138" s="228" t="s">
        <v>169</v>
      </c>
    </row>
    <row r="139" s="2" customFormat="1" ht="24.15" customHeight="1">
      <c r="A139" s="35"/>
      <c r="B139" s="36"/>
      <c r="C139" s="216" t="s">
        <v>170</v>
      </c>
      <c r="D139" s="216" t="s">
        <v>131</v>
      </c>
      <c r="E139" s="217" t="s">
        <v>171</v>
      </c>
      <c r="F139" s="218" t="s">
        <v>172</v>
      </c>
      <c r="G139" s="219" t="s">
        <v>168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0.086120000000000002</v>
      </c>
      <c r="R139" s="226">
        <f>Q139*H139</f>
        <v>0.086120000000000002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135</v>
      </c>
      <c r="AT139" s="228" t="s">
        <v>131</v>
      </c>
      <c r="AU139" s="228" t="s">
        <v>84</v>
      </c>
      <c r="AY139" s="14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135</v>
      </c>
      <c r="BM139" s="228" t="s">
        <v>173</v>
      </c>
    </row>
    <row r="140" s="2" customFormat="1" ht="33" customHeight="1">
      <c r="A140" s="35"/>
      <c r="B140" s="36"/>
      <c r="C140" s="216" t="s">
        <v>174</v>
      </c>
      <c r="D140" s="216" t="s">
        <v>131</v>
      </c>
      <c r="E140" s="217" t="s">
        <v>175</v>
      </c>
      <c r="F140" s="218" t="s">
        <v>176</v>
      </c>
      <c r="G140" s="219" t="s">
        <v>168</v>
      </c>
      <c r="H140" s="220">
        <v>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0.01136</v>
      </c>
      <c r="R140" s="226">
        <f>Q140*H140</f>
        <v>0.022720000000000001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135</v>
      </c>
      <c r="AT140" s="228" t="s">
        <v>131</v>
      </c>
      <c r="AU140" s="228" t="s">
        <v>84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135</v>
      </c>
      <c r="BM140" s="228" t="s">
        <v>177</v>
      </c>
    </row>
    <row r="141" s="2" customFormat="1" ht="24.15" customHeight="1">
      <c r="A141" s="35"/>
      <c r="B141" s="36"/>
      <c r="C141" s="216" t="s">
        <v>178</v>
      </c>
      <c r="D141" s="216" t="s">
        <v>131</v>
      </c>
      <c r="E141" s="217" t="s">
        <v>179</v>
      </c>
      <c r="F141" s="218" t="s">
        <v>180</v>
      </c>
      <c r="G141" s="219" t="s">
        <v>168</v>
      </c>
      <c r="H141" s="220">
        <v>2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135</v>
      </c>
      <c r="AT141" s="228" t="s">
        <v>131</v>
      </c>
      <c r="AU141" s="228" t="s">
        <v>84</v>
      </c>
      <c r="AY141" s="14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135</v>
      </c>
      <c r="BM141" s="228" t="s">
        <v>181</v>
      </c>
    </row>
    <row r="142" s="2" customFormat="1" ht="24.15" customHeight="1">
      <c r="A142" s="35"/>
      <c r="B142" s="36"/>
      <c r="C142" s="216" t="s">
        <v>182</v>
      </c>
      <c r="D142" s="216" t="s">
        <v>131</v>
      </c>
      <c r="E142" s="217" t="s">
        <v>183</v>
      </c>
      <c r="F142" s="218" t="s">
        <v>184</v>
      </c>
      <c r="G142" s="219" t="s">
        <v>168</v>
      </c>
      <c r="H142" s="220">
        <v>2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0.021440000000000001</v>
      </c>
      <c r="R142" s="226">
        <f>Q142*H142</f>
        <v>0.042880000000000001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135</v>
      </c>
      <c r="AT142" s="228" t="s">
        <v>131</v>
      </c>
      <c r="AU142" s="228" t="s">
        <v>84</v>
      </c>
      <c r="AY142" s="14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135</v>
      </c>
      <c r="BM142" s="228" t="s">
        <v>185</v>
      </c>
    </row>
    <row r="143" s="12" customFormat="1" ht="25.92" customHeight="1">
      <c r="A143" s="12"/>
      <c r="B143" s="200"/>
      <c r="C143" s="201"/>
      <c r="D143" s="202" t="s">
        <v>73</v>
      </c>
      <c r="E143" s="203" t="s">
        <v>186</v>
      </c>
      <c r="F143" s="203" t="s">
        <v>187</v>
      </c>
      <c r="G143" s="201"/>
      <c r="H143" s="201"/>
      <c r="I143" s="204"/>
      <c r="J143" s="205">
        <f>BK143</f>
        <v>0</v>
      </c>
      <c r="K143" s="201"/>
      <c r="L143" s="206"/>
      <c r="M143" s="207"/>
      <c r="N143" s="208"/>
      <c r="O143" s="208"/>
      <c r="P143" s="209">
        <f>P144+P147+P162+P174</f>
        <v>0</v>
      </c>
      <c r="Q143" s="208"/>
      <c r="R143" s="209">
        <f>R144+R147+R162+R174</f>
        <v>1.20296</v>
      </c>
      <c r="S143" s="208"/>
      <c r="T143" s="210">
        <f>T144+T147+T162+T174</f>
        <v>1.7286000000000001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84</v>
      </c>
      <c r="AT143" s="212" t="s">
        <v>73</v>
      </c>
      <c r="AU143" s="212" t="s">
        <v>74</v>
      </c>
      <c r="AY143" s="211" t="s">
        <v>128</v>
      </c>
      <c r="BK143" s="213">
        <f>BK144+BK147+BK162+BK174</f>
        <v>0</v>
      </c>
    </row>
    <row r="144" s="12" customFormat="1" ht="22.8" customHeight="1">
      <c r="A144" s="12"/>
      <c r="B144" s="200"/>
      <c r="C144" s="201"/>
      <c r="D144" s="202" t="s">
        <v>73</v>
      </c>
      <c r="E144" s="214" t="s">
        <v>188</v>
      </c>
      <c r="F144" s="214" t="s">
        <v>189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SUM(P145:P146)</f>
        <v>0</v>
      </c>
      <c r="Q144" s="208"/>
      <c r="R144" s="209">
        <f>SUM(R145:R146)</f>
        <v>0.0025500000000000002</v>
      </c>
      <c r="S144" s="208"/>
      <c r="T144" s="210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84</v>
      </c>
      <c r="AT144" s="212" t="s">
        <v>73</v>
      </c>
      <c r="AU144" s="212" t="s">
        <v>82</v>
      </c>
      <c r="AY144" s="211" t="s">
        <v>128</v>
      </c>
      <c r="BK144" s="213">
        <f>SUM(BK145:BK146)</f>
        <v>0</v>
      </c>
    </row>
    <row r="145" s="2" customFormat="1" ht="16.5" customHeight="1">
      <c r="A145" s="35"/>
      <c r="B145" s="36"/>
      <c r="C145" s="230" t="s">
        <v>190</v>
      </c>
      <c r="D145" s="230" t="s">
        <v>150</v>
      </c>
      <c r="E145" s="231" t="s">
        <v>191</v>
      </c>
      <c r="F145" s="232" t="s">
        <v>192</v>
      </c>
      <c r="G145" s="233" t="s">
        <v>193</v>
      </c>
      <c r="H145" s="234">
        <v>15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39</v>
      </c>
      <c r="O145" s="88"/>
      <c r="P145" s="226">
        <f>O145*H145</f>
        <v>0</v>
      </c>
      <c r="Q145" s="226">
        <v>0.00016000000000000001</v>
      </c>
      <c r="R145" s="226">
        <f>Q145*H145</f>
        <v>0.0024000000000000002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194</v>
      </c>
      <c r="AT145" s="228" t="s">
        <v>150</v>
      </c>
      <c r="AU145" s="228" t="s">
        <v>84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195</v>
      </c>
      <c r="BM145" s="228" t="s">
        <v>196</v>
      </c>
    </row>
    <row r="146" s="2" customFormat="1" ht="33" customHeight="1">
      <c r="A146" s="35"/>
      <c r="B146" s="36"/>
      <c r="C146" s="216" t="s">
        <v>197</v>
      </c>
      <c r="D146" s="216" t="s">
        <v>131</v>
      </c>
      <c r="E146" s="217" t="s">
        <v>198</v>
      </c>
      <c r="F146" s="218" t="s">
        <v>199</v>
      </c>
      <c r="G146" s="219" t="s">
        <v>193</v>
      </c>
      <c r="H146" s="220">
        <v>15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1.0000000000000001E-05</v>
      </c>
      <c r="R146" s="226">
        <f>Q146*H146</f>
        <v>0.00015000000000000001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195</v>
      </c>
      <c r="AT146" s="228" t="s">
        <v>131</v>
      </c>
      <c r="AU146" s="228" t="s">
        <v>84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195</v>
      </c>
      <c r="BM146" s="228" t="s">
        <v>200</v>
      </c>
    </row>
    <row r="147" s="12" customFormat="1" ht="22.8" customHeight="1">
      <c r="A147" s="12"/>
      <c r="B147" s="200"/>
      <c r="C147" s="201"/>
      <c r="D147" s="202" t="s">
        <v>73</v>
      </c>
      <c r="E147" s="214" t="s">
        <v>201</v>
      </c>
      <c r="F147" s="214" t="s">
        <v>202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SUM(P148:P161)</f>
        <v>0</v>
      </c>
      <c r="Q147" s="208"/>
      <c r="R147" s="209">
        <f>SUM(R148:R161)</f>
        <v>1.1182000000000001</v>
      </c>
      <c r="S147" s="208"/>
      <c r="T147" s="210">
        <f>SUM(T148:T161)</f>
        <v>1.5156000000000001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84</v>
      </c>
      <c r="AT147" s="212" t="s">
        <v>73</v>
      </c>
      <c r="AU147" s="212" t="s">
        <v>82</v>
      </c>
      <c r="AY147" s="211" t="s">
        <v>128</v>
      </c>
      <c r="BK147" s="213">
        <f>SUM(BK148:BK161)</f>
        <v>0</v>
      </c>
    </row>
    <row r="148" s="2" customFormat="1" ht="21.75" customHeight="1">
      <c r="A148" s="35"/>
      <c r="B148" s="36"/>
      <c r="C148" s="216" t="s">
        <v>203</v>
      </c>
      <c r="D148" s="216" t="s">
        <v>131</v>
      </c>
      <c r="E148" s="217" t="s">
        <v>204</v>
      </c>
      <c r="F148" s="218" t="s">
        <v>205</v>
      </c>
      <c r="G148" s="219" t="s">
        <v>193</v>
      </c>
      <c r="H148" s="220">
        <v>40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39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0.026700000000000002</v>
      </c>
      <c r="T148" s="227">
        <f>S148*H148</f>
        <v>1.0680000000000001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195</v>
      </c>
      <c r="AT148" s="228" t="s">
        <v>131</v>
      </c>
      <c r="AU148" s="228" t="s">
        <v>84</v>
      </c>
      <c r="AY148" s="14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195</v>
      </c>
      <c r="BM148" s="228" t="s">
        <v>206</v>
      </c>
    </row>
    <row r="149" s="2" customFormat="1" ht="16.5" customHeight="1">
      <c r="A149" s="35"/>
      <c r="B149" s="36"/>
      <c r="C149" s="216" t="s">
        <v>207</v>
      </c>
      <c r="D149" s="216" t="s">
        <v>131</v>
      </c>
      <c r="E149" s="217" t="s">
        <v>208</v>
      </c>
      <c r="F149" s="218" t="s">
        <v>209</v>
      </c>
      <c r="G149" s="219" t="s">
        <v>193</v>
      </c>
      <c r="H149" s="220">
        <v>30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0.014919999999999999</v>
      </c>
      <c r="T149" s="227">
        <f>S149*H149</f>
        <v>0.4476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195</v>
      </c>
      <c r="AT149" s="228" t="s">
        <v>131</v>
      </c>
      <c r="AU149" s="228" t="s">
        <v>84</v>
      </c>
      <c r="AY149" s="14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195</v>
      </c>
      <c r="BM149" s="228" t="s">
        <v>210</v>
      </c>
    </row>
    <row r="150" s="2" customFormat="1" ht="21.75" customHeight="1">
      <c r="A150" s="35"/>
      <c r="B150" s="36"/>
      <c r="C150" s="216" t="s">
        <v>211</v>
      </c>
      <c r="D150" s="216" t="s">
        <v>131</v>
      </c>
      <c r="E150" s="217" t="s">
        <v>212</v>
      </c>
      <c r="F150" s="218" t="s">
        <v>213</v>
      </c>
      <c r="G150" s="219" t="s">
        <v>193</v>
      </c>
      <c r="H150" s="220">
        <v>50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39</v>
      </c>
      <c r="O150" s="88"/>
      <c r="P150" s="226">
        <f>O150*H150</f>
        <v>0</v>
      </c>
      <c r="Q150" s="226">
        <v>0.0012600000000000001</v>
      </c>
      <c r="R150" s="226">
        <f>Q150*H150</f>
        <v>0.063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195</v>
      </c>
      <c r="AT150" s="228" t="s">
        <v>131</v>
      </c>
      <c r="AU150" s="228" t="s">
        <v>84</v>
      </c>
      <c r="AY150" s="14" t="s">
        <v>128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195</v>
      </c>
      <c r="BM150" s="228" t="s">
        <v>214</v>
      </c>
    </row>
    <row r="151" s="2" customFormat="1" ht="21.75" customHeight="1">
      <c r="A151" s="35"/>
      <c r="B151" s="36"/>
      <c r="C151" s="216" t="s">
        <v>154</v>
      </c>
      <c r="D151" s="216" t="s">
        <v>131</v>
      </c>
      <c r="E151" s="217" t="s">
        <v>215</v>
      </c>
      <c r="F151" s="218" t="s">
        <v>216</v>
      </c>
      <c r="G151" s="219" t="s">
        <v>193</v>
      </c>
      <c r="H151" s="220">
        <v>35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0.0017700000000000001</v>
      </c>
      <c r="R151" s="226">
        <f>Q151*H151</f>
        <v>0.061950000000000005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195</v>
      </c>
      <c r="AT151" s="228" t="s">
        <v>131</v>
      </c>
      <c r="AU151" s="228" t="s">
        <v>84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195</v>
      </c>
      <c r="BM151" s="228" t="s">
        <v>217</v>
      </c>
    </row>
    <row r="152" s="2" customFormat="1" ht="21.75" customHeight="1">
      <c r="A152" s="35"/>
      <c r="B152" s="36"/>
      <c r="C152" s="216" t="s">
        <v>218</v>
      </c>
      <c r="D152" s="216" t="s">
        <v>131</v>
      </c>
      <c r="E152" s="217" t="s">
        <v>219</v>
      </c>
      <c r="F152" s="218" t="s">
        <v>220</v>
      </c>
      <c r="G152" s="219" t="s">
        <v>193</v>
      </c>
      <c r="H152" s="220">
        <v>50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0.01975</v>
      </c>
      <c r="R152" s="226">
        <f>Q152*H152</f>
        <v>0.98750000000000004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195</v>
      </c>
      <c r="AT152" s="228" t="s">
        <v>131</v>
      </c>
      <c r="AU152" s="228" t="s">
        <v>84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195</v>
      </c>
      <c r="BM152" s="228" t="s">
        <v>221</v>
      </c>
    </row>
    <row r="153" s="2" customFormat="1" ht="21.75" customHeight="1">
      <c r="A153" s="35"/>
      <c r="B153" s="36"/>
      <c r="C153" s="216" t="s">
        <v>222</v>
      </c>
      <c r="D153" s="216" t="s">
        <v>131</v>
      </c>
      <c r="E153" s="217" t="s">
        <v>223</v>
      </c>
      <c r="F153" s="218" t="s">
        <v>224</v>
      </c>
      <c r="G153" s="219" t="s">
        <v>193</v>
      </c>
      <c r="H153" s="220">
        <v>4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0.00029</v>
      </c>
      <c r="R153" s="226">
        <f>Q153*H153</f>
        <v>0.00116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195</v>
      </c>
      <c r="AT153" s="228" t="s">
        <v>131</v>
      </c>
      <c r="AU153" s="228" t="s">
        <v>84</v>
      </c>
      <c r="AY153" s="14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195</v>
      </c>
      <c r="BM153" s="228" t="s">
        <v>225</v>
      </c>
    </row>
    <row r="154" s="2" customFormat="1" ht="21.75" customHeight="1">
      <c r="A154" s="35"/>
      <c r="B154" s="36"/>
      <c r="C154" s="216" t="s">
        <v>226</v>
      </c>
      <c r="D154" s="216" t="s">
        <v>131</v>
      </c>
      <c r="E154" s="217" t="s">
        <v>227</v>
      </c>
      <c r="F154" s="218" t="s">
        <v>228</v>
      </c>
      <c r="G154" s="219" t="s">
        <v>193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0.00114</v>
      </c>
      <c r="R154" s="226">
        <f>Q154*H154</f>
        <v>0.00114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195</v>
      </c>
      <c r="AT154" s="228" t="s">
        <v>131</v>
      </c>
      <c r="AU154" s="228" t="s">
        <v>84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195</v>
      </c>
      <c r="BM154" s="228" t="s">
        <v>229</v>
      </c>
    </row>
    <row r="155" s="2" customFormat="1" ht="16.5" customHeight="1">
      <c r="A155" s="35"/>
      <c r="B155" s="36"/>
      <c r="C155" s="216" t="s">
        <v>8</v>
      </c>
      <c r="D155" s="216" t="s">
        <v>131</v>
      </c>
      <c r="E155" s="217" t="s">
        <v>230</v>
      </c>
      <c r="F155" s="218" t="s">
        <v>231</v>
      </c>
      <c r="G155" s="219" t="s">
        <v>193</v>
      </c>
      <c r="H155" s="220">
        <v>3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39</v>
      </c>
      <c r="O155" s="88"/>
      <c r="P155" s="226">
        <f>O155*H155</f>
        <v>0</v>
      </c>
      <c r="Q155" s="226">
        <v>0.00109</v>
      </c>
      <c r="R155" s="226">
        <f>Q155*H155</f>
        <v>0.0032700000000000003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195</v>
      </c>
      <c r="AT155" s="228" t="s">
        <v>131</v>
      </c>
      <c r="AU155" s="228" t="s">
        <v>84</v>
      </c>
      <c r="AY155" s="14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195</v>
      </c>
      <c r="BM155" s="228" t="s">
        <v>232</v>
      </c>
    </row>
    <row r="156" s="2" customFormat="1" ht="16.5" customHeight="1">
      <c r="A156" s="35"/>
      <c r="B156" s="36"/>
      <c r="C156" s="216" t="s">
        <v>195</v>
      </c>
      <c r="D156" s="216" t="s">
        <v>131</v>
      </c>
      <c r="E156" s="217" t="s">
        <v>233</v>
      </c>
      <c r="F156" s="218" t="s">
        <v>234</v>
      </c>
      <c r="G156" s="219" t="s">
        <v>168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39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195</v>
      </c>
      <c r="AT156" s="228" t="s">
        <v>131</v>
      </c>
      <c r="AU156" s="228" t="s">
        <v>84</v>
      </c>
      <c r="AY156" s="14" t="s">
        <v>128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195</v>
      </c>
      <c r="BM156" s="228" t="s">
        <v>235</v>
      </c>
    </row>
    <row r="157" s="2" customFormat="1" ht="21.75" customHeight="1">
      <c r="A157" s="35"/>
      <c r="B157" s="36"/>
      <c r="C157" s="216" t="s">
        <v>236</v>
      </c>
      <c r="D157" s="216" t="s">
        <v>131</v>
      </c>
      <c r="E157" s="217" t="s">
        <v>237</v>
      </c>
      <c r="F157" s="218" t="s">
        <v>238</v>
      </c>
      <c r="G157" s="219" t="s">
        <v>168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195</v>
      </c>
      <c r="AT157" s="228" t="s">
        <v>131</v>
      </c>
      <c r="AU157" s="228" t="s">
        <v>84</v>
      </c>
      <c r="AY157" s="14" t="s">
        <v>128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195</v>
      </c>
      <c r="BM157" s="228" t="s">
        <v>239</v>
      </c>
    </row>
    <row r="158" s="2" customFormat="1" ht="21.75" customHeight="1">
      <c r="A158" s="35"/>
      <c r="B158" s="36"/>
      <c r="C158" s="216" t="s">
        <v>240</v>
      </c>
      <c r="D158" s="216" t="s">
        <v>131</v>
      </c>
      <c r="E158" s="217" t="s">
        <v>241</v>
      </c>
      <c r="F158" s="218" t="s">
        <v>242</v>
      </c>
      <c r="G158" s="219" t="s">
        <v>168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39</v>
      </c>
      <c r="O158" s="88"/>
      <c r="P158" s="226">
        <f>O158*H158</f>
        <v>0</v>
      </c>
      <c r="Q158" s="226">
        <v>0.00018000000000000001</v>
      </c>
      <c r="R158" s="226">
        <f>Q158*H158</f>
        <v>0.00018000000000000001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195</v>
      </c>
      <c r="AT158" s="228" t="s">
        <v>131</v>
      </c>
      <c r="AU158" s="228" t="s">
        <v>84</v>
      </c>
      <c r="AY158" s="14" t="s">
        <v>128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195</v>
      </c>
      <c r="BM158" s="228" t="s">
        <v>243</v>
      </c>
    </row>
    <row r="159" s="2" customFormat="1" ht="21.75" customHeight="1">
      <c r="A159" s="35"/>
      <c r="B159" s="36"/>
      <c r="C159" s="216" t="s">
        <v>244</v>
      </c>
      <c r="D159" s="216" t="s">
        <v>131</v>
      </c>
      <c r="E159" s="217" t="s">
        <v>245</v>
      </c>
      <c r="F159" s="218" t="s">
        <v>246</v>
      </c>
      <c r="G159" s="219" t="s">
        <v>193</v>
      </c>
      <c r="H159" s="220">
        <v>93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195</v>
      </c>
      <c r="AT159" s="228" t="s">
        <v>131</v>
      </c>
      <c r="AU159" s="228" t="s">
        <v>84</v>
      </c>
      <c r="AY159" s="14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195</v>
      </c>
      <c r="BM159" s="228" t="s">
        <v>247</v>
      </c>
    </row>
    <row r="160" s="2" customFormat="1" ht="21.75" customHeight="1">
      <c r="A160" s="35"/>
      <c r="B160" s="36"/>
      <c r="C160" s="216" t="s">
        <v>248</v>
      </c>
      <c r="D160" s="216" t="s">
        <v>131</v>
      </c>
      <c r="E160" s="217" t="s">
        <v>249</v>
      </c>
      <c r="F160" s="218" t="s">
        <v>250</v>
      </c>
      <c r="G160" s="219" t="s">
        <v>193</v>
      </c>
      <c r="H160" s="220">
        <v>50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39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195</v>
      </c>
      <c r="AT160" s="228" t="s">
        <v>131</v>
      </c>
      <c r="AU160" s="228" t="s">
        <v>84</v>
      </c>
      <c r="AY160" s="14" t="s">
        <v>128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195</v>
      </c>
      <c r="BM160" s="228" t="s">
        <v>251</v>
      </c>
    </row>
    <row r="161" s="2" customFormat="1" ht="24.15" customHeight="1">
      <c r="A161" s="35"/>
      <c r="B161" s="36"/>
      <c r="C161" s="216" t="s">
        <v>252</v>
      </c>
      <c r="D161" s="216" t="s">
        <v>131</v>
      </c>
      <c r="E161" s="217" t="s">
        <v>253</v>
      </c>
      <c r="F161" s="218" t="s">
        <v>254</v>
      </c>
      <c r="G161" s="219" t="s">
        <v>153</v>
      </c>
      <c r="H161" s="220">
        <v>1.1180000000000001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39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195</v>
      </c>
      <c r="AT161" s="228" t="s">
        <v>131</v>
      </c>
      <c r="AU161" s="228" t="s">
        <v>84</v>
      </c>
      <c r="AY161" s="14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195</v>
      </c>
      <c r="BM161" s="228" t="s">
        <v>255</v>
      </c>
    </row>
    <row r="162" s="12" customFormat="1" ht="22.8" customHeight="1">
      <c r="A162" s="12"/>
      <c r="B162" s="200"/>
      <c r="C162" s="201"/>
      <c r="D162" s="202" t="s">
        <v>73</v>
      </c>
      <c r="E162" s="214" t="s">
        <v>256</v>
      </c>
      <c r="F162" s="214" t="s">
        <v>257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SUM(P163:P173)</f>
        <v>0</v>
      </c>
      <c r="Q162" s="208"/>
      <c r="R162" s="209">
        <f>SUM(R163:R173)</f>
        <v>0.028799999999999999</v>
      </c>
      <c r="S162" s="208"/>
      <c r="T162" s="210">
        <f>SUM(T163:T173)</f>
        <v>0.213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84</v>
      </c>
      <c r="AT162" s="212" t="s">
        <v>73</v>
      </c>
      <c r="AU162" s="212" t="s">
        <v>82</v>
      </c>
      <c r="AY162" s="211" t="s">
        <v>128</v>
      </c>
      <c r="BK162" s="213">
        <f>SUM(BK163:BK173)</f>
        <v>0</v>
      </c>
    </row>
    <row r="163" s="2" customFormat="1" ht="24.15" customHeight="1">
      <c r="A163" s="35"/>
      <c r="B163" s="36"/>
      <c r="C163" s="216" t="s">
        <v>258</v>
      </c>
      <c r="D163" s="216" t="s">
        <v>131</v>
      </c>
      <c r="E163" s="217" t="s">
        <v>259</v>
      </c>
      <c r="F163" s="218" t="s">
        <v>260</v>
      </c>
      <c r="G163" s="219" t="s">
        <v>193</v>
      </c>
      <c r="H163" s="220">
        <v>100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0.0021299999999999999</v>
      </c>
      <c r="T163" s="227">
        <f>S163*H163</f>
        <v>0.213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195</v>
      </c>
      <c r="AT163" s="228" t="s">
        <v>131</v>
      </c>
      <c r="AU163" s="228" t="s">
        <v>84</v>
      </c>
      <c r="AY163" s="14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195</v>
      </c>
      <c r="BM163" s="228" t="s">
        <v>261</v>
      </c>
    </row>
    <row r="164" s="2" customFormat="1" ht="24.15" customHeight="1">
      <c r="A164" s="35"/>
      <c r="B164" s="36"/>
      <c r="C164" s="216" t="s">
        <v>262</v>
      </c>
      <c r="D164" s="216" t="s">
        <v>131</v>
      </c>
      <c r="E164" s="217" t="s">
        <v>263</v>
      </c>
      <c r="F164" s="218" t="s">
        <v>264</v>
      </c>
      <c r="G164" s="219" t="s">
        <v>193</v>
      </c>
      <c r="H164" s="220">
        <v>8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39</v>
      </c>
      <c r="O164" s="88"/>
      <c r="P164" s="226">
        <f>O164*H164</f>
        <v>0</v>
      </c>
      <c r="Q164" s="226">
        <v>0.00066</v>
      </c>
      <c r="R164" s="226">
        <f>Q164*H164</f>
        <v>0.00528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195</v>
      </c>
      <c r="AT164" s="228" t="s">
        <v>131</v>
      </c>
      <c r="AU164" s="228" t="s">
        <v>84</v>
      </c>
      <c r="AY164" s="14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195</v>
      </c>
      <c r="BM164" s="228" t="s">
        <v>265</v>
      </c>
    </row>
    <row r="165" s="2" customFormat="1" ht="24.15" customHeight="1">
      <c r="A165" s="35"/>
      <c r="B165" s="36"/>
      <c r="C165" s="216" t="s">
        <v>266</v>
      </c>
      <c r="D165" s="216" t="s">
        <v>131</v>
      </c>
      <c r="E165" s="217" t="s">
        <v>267</v>
      </c>
      <c r="F165" s="218" t="s">
        <v>268</v>
      </c>
      <c r="G165" s="219" t="s">
        <v>193</v>
      </c>
      <c r="H165" s="220">
        <v>12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39</v>
      </c>
      <c r="O165" s="88"/>
      <c r="P165" s="226">
        <f>O165*H165</f>
        <v>0</v>
      </c>
      <c r="Q165" s="226">
        <v>0.0011900000000000001</v>
      </c>
      <c r="R165" s="226">
        <f>Q165*H165</f>
        <v>0.014280000000000001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195</v>
      </c>
      <c r="AT165" s="228" t="s">
        <v>131</v>
      </c>
      <c r="AU165" s="228" t="s">
        <v>84</v>
      </c>
      <c r="AY165" s="14" t="s">
        <v>128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195</v>
      </c>
      <c r="BM165" s="228" t="s">
        <v>269</v>
      </c>
    </row>
    <row r="166" s="2" customFormat="1" ht="37.8" customHeight="1">
      <c r="A166" s="35"/>
      <c r="B166" s="36"/>
      <c r="C166" s="216" t="s">
        <v>270</v>
      </c>
      <c r="D166" s="216" t="s">
        <v>131</v>
      </c>
      <c r="E166" s="217" t="s">
        <v>271</v>
      </c>
      <c r="F166" s="218" t="s">
        <v>272</v>
      </c>
      <c r="G166" s="219" t="s">
        <v>193</v>
      </c>
      <c r="H166" s="220">
        <v>8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39</v>
      </c>
      <c r="O166" s="88"/>
      <c r="P166" s="226">
        <f>O166*H166</f>
        <v>0</v>
      </c>
      <c r="Q166" s="226">
        <v>0.00012</v>
      </c>
      <c r="R166" s="226">
        <f>Q166*H166</f>
        <v>0.00096000000000000002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195</v>
      </c>
      <c r="AT166" s="228" t="s">
        <v>131</v>
      </c>
      <c r="AU166" s="228" t="s">
        <v>84</v>
      </c>
      <c r="AY166" s="14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195</v>
      </c>
      <c r="BM166" s="228" t="s">
        <v>273</v>
      </c>
    </row>
    <row r="167" s="2" customFormat="1" ht="37.8" customHeight="1">
      <c r="A167" s="35"/>
      <c r="B167" s="36"/>
      <c r="C167" s="216" t="s">
        <v>274</v>
      </c>
      <c r="D167" s="216" t="s">
        <v>131</v>
      </c>
      <c r="E167" s="217" t="s">
        <v>275</v>
      </c>
      <c r="F167" s="218" t="s">
        <v>276</v>
      </c>
      <c r="G167" s="219" t="s">
        <v>193</v>
      </c>
      <c r="H167" s="220">
        <v>12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39</v>
      </c>
      <c r="O167" s="88"/>
      <c r="P167" s="226">
        <f>O167*H167</f>
        <v>0</v>
      </c>
      <c r="Q167" s="226">
        <v>0.00024000000000000001</v>
      </c>
      <c r="R167" s="226">
        <f>Q167*H167</f>
        <v>0.0028800000000000002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195</v>
      </c>
      <c r="AT167" s="228" t="s">
        <v>131</v>
      </c>
      <c r="AU167" s="228" t="s">
        <v>84</v>
      </c>
      <c r="AY167" s="14" t="s">
        <v>128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195</v>
      </c>
      <c r="BM167" s="228" t="s">
        <v>277</v>
      </c>
    </row>
    <row r="168" s="2" customFormat="1" ht="16.5" customHeight="1">
      <c r="A168" s="35"/>
      <c r="B168" s="36"/>
      <c r="C168" s="216" t="s">
        <v>278</v>
      </c>
      <c r="D168" s="216" t="s">
        <v>131</v>
      </c>
      <c r="E168" s="217" t="s">
        <v>279</v>
      </c>
      <c r="F168" s="218" t="s">
        <v>280</v>
      </c>
      <c r="G168" s="219" t="s">
        <v>168</v>
      </c>
      <c r="H168" s="220">
        <v>2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39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195</v>
      </c>
      <c r="AT168" s="228" t="s">
        <v>131</v>
      </c>
      <c r="AU168" s="228" t="s">
        <v>84</v>
      </c>
      <c r="AY168" s="14" t="s">
        <v>128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195</v>
      </c>
      <c r="BM168" s="228" t="s">
        <v>281</v>
      </c>
    </row>
    <row r="169" s="2" customFormat="1" ht="21.75" customHeight="1">
      <c r="A169" s="35"/>
      <c r="B169" s="36"/>
      <c r="C169" s="216" t="s">
        <v>282</v>
      </c>
      <c r="D169" s="216" t="s">
        <v>131</v>
      </c>
      <c r="E169" s="217" t="s">
        <v>283</v>
      </c>
      <c r="F169" s="218" t="s">
        <v>284</v>
      </c>
      <c r="G169" s="219" t="s">
        <v>168</v>
      </c>
      <c r="H169" s="220">
        <v>2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39</v>
      </c>
      <c r="O169" s="88"/>
      <c r="P169" s="226">
        <f>O169*H169</f>
        <v>0</v>
      </c>
      <c r="Q169" s="226">
        <v>0.00012999999999999999</v>
      </c>
      <c r="R169" s="226">
        <f>Q169*H169</f>
        <v>0.00025999999999999998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195</v>
      </c>
      <c r="AT169" s="228" t="s">
        <v>131</v>
      </c>
      <c r="AU169" s="228" t="s">
        <v>84</v>
      </c>
      <c r="AY169" s="14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195</v>
      </c>
      <c r="BM169" s="228" t="s">
        <v>285</v>
      </c>
    </row>
    <row r="170" s="2" customFormat="1" ht="16.5" customHeight="1">
      <c r="A170" s="35"/>
      <c r="B170" s="36"/>
      <c r="C170" s="216" t="s">
        <v>286</v>
      </c>
      <c r="D170" s="216" t="s">
        <v>131</v>
      </c>
      <c r="E170" s="217" t="s">
        <v>287</v>
      </c>
      <c r="F170" s="218" t="s">
        <v>288</v>
      </c>
      <c r="G170" s="219" t="s">
        <v>289</v>
      </c>
      <c r="H170" s="220">
        <v>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39</v>
      </c>
      <c r="O170" s="88"/>
      <c r="P170" s="226">
        <f>O170*H170</f>
        <v>0</v>
      </c>
      <c r="Q170" s="226">
        <v>0.00056999999999999998</v>
      </c>
      <c r="R170" s="226">
        <f>Q170*H170</f>
        <v>0.00114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195</v>
      </c>
      <c r="AT170" s="228" t="s">
        <v>131</v>
      </c>
      <c r="AU170" s="228" t="s">
        <v>84</v>
      </c>
      <c r="AY170" s="14" t="s">
        <v>128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195</v>
      </c>
      <c r="BM170" s="228" t="s">
        <v>290</v>
      </c>
    </row>
    <row r="171" s="2" customFormat="1" ht="24.15" customHeight="1">
      <c r="A171" s="35"/>
      <c r="B171" s="36"/>
      <c r="C171" s="216" t="s">
        <v>291</v>
      </c>
      <c r="D171" s="216" t="s">
        <v>131</v>
      </c>
      <c r="E171" s="217" t="s">
        <v>292</v>
      </c>
      <c r="F171" s="218" t="s">
        <v>293</v>
      </c>
      <c r="G171" s="219" t="s">
        <v>193</v>
      </c>
      <c r="H171" s="220">
        <v>20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39</v>
      </c>
      <c r="O171" s="88"/>
      <c r="P171" s="226">
        <f>O171*H171</f>
        <v>0</v>
      </c>
      <c r="Q171" s="226">
        <v>0.00019000000000000001</v>
      </c>
      <c r="R171" s="226">
        <f>Q171*H171</f>
        <v>0.0038000000000000004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195</v>
      </c>
      <c r="AT171" s="228" t="s">
        <v>131</v>
      </c>
      <c r="AU171" s="228" t="s">
        <v>84</v>
      </c>
      <c r="AY171" s="14" t="s">
        <v>128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195</v>
      </c>
      <c r="BM171" s="228" t="s">
        <v>294</v>
      </c>
    </row>
    <row r="172" s="2" customFormat="1" ht="21.75" customHeight="1">
      <c r="A172" s="35"/>
      <c r="B172" s="36"/>
      <c r="C172" s="216" t="s">
        <v>295</v>
      </c>
      <c r="D172" s="216" t="s">
        <v>131</v>
      </c>
      <c r="E172" s="217" t="s">
        <v>296</v>
      </c>
      <c r="F172" s="218" t="s">
        <v>297</v>
      </c>
      <c r="G172" s="219" t="s">
        <v>193</v>
      </c>
      <c r="H172" s="220">
        <v>20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39</v>
      </c>
      <c r="O172" s="88"/>
      <c r="P172" s="226">
        <f>O172*H172</f>
        <v>0</v>
      </c>
      <c r="Q172" s="226">
        <v>1.0000000000000001E-05</v>
      </c>
      <c r="R172" s="226">
        <f>Q172*H172</f>
        <v>0.00020000000000000001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195</v>
      </c>
      <c r="AT172" s="228" t="s">
        <v>131</v>
      </c>
      <c r="AU172" s="228" t="s">
        <v>84</v>
      </c>
      <c r="AY172" s="14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195</v>
      </c>
      <c r="BM172" s="228" t="s">
        <v>298</v>
      </c>
    </row>
    <row r="173" s="2" customFormat="1" ht="24.15" customHeight="1">
      <c r="A173" s="35"/>
      <c r="B173" s="36"/>
      <c r="C173" s="216" t="s">
        <v>299</v>
      </c>
      <c r="D173" s="216" t="s">
        <v>131</v>
      </c>
      <c r="E173" s="217" t="s">
        <v>300</v>
      </c>
      <c r="F173" s="218" t="s">
        <v>301</v>
      </c>
      <c r="G173" s="219" t="s">
        <v>153</v>
      </c>
      <c r="H173" s="220">
        <v>0.029000000000000001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39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195</v>
      </c>
      <c r="AT173" s="228" t="s">
        <v>131</v>
      </c>
      <c r="AU173" s="228" t="s">
        <v>84</v>
      </c>
      <c r="AY173" s="14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195</v>
      </c>
      <c r="BM173" s="228" t="s">
        <v>302</v>
      </c>
    </row>
    <row r="174" s="12" customFormat="1" ht="22.8" customHeight="1">
      <c r="A174" s="12"/>
      <c r="B174" s="200"/>
      <c r="C174" s="201"/>
      <c r="D174" s="202" t="s">
        <v>73</v>
      </c>
      <c r="E174" s="214" t="s">
        <v>303</v>
      </c>
      <c r="F174" s="214" t="s">
        <v>304</v>
      </c>
      <c r="G174" s="201"/>
      <c r="H174" s="201"/>
      <c r="I174" s="204"/>
      <c r="J174" s="215">
        <f>BK174</f>
        <v>0</v>
      </c>
      <c r="K174" s="201"/>
      <c r="L174" s="206"/>
      <c r="M174" s="207"/>
      <c r="N174" s="208"/>
      <c r="O174" s="208"/>
      <c r="P174" s="209">
        <f>SUM(P175:P179)</f>
        <v>0</v>
      </c>
      <c r="Q174" s="208"/>
      <c r="R174" s="209">
        <f>SUM(R175:R179)</f>
        <v>0.053410000000000006</v>
      </c>
      <c r="S174" s="208"/>
      <c r="T174" s="210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84</v>
      </c>
      <c r="AT174" s="212" t="s">
        <v>73</v>
      </c>
      <c r="AU174" s="212" t="s">
        <v>82</v>
      </c>
      <c r="AY174" s="211" t="s">
        <v>128</v>
      </c>
      <c r="BK174" s="213">
        <f>SUM(BK175:BK179)</f>
        <v>0</v>
      </c>
    </row>
    <row r="175" s="2" customFormat="1" ht="24.15" customHeight="1">
      <c r="A175" s="35"/>
      <c r="B175" s="36"/>
      <c r="C175" s="216" t="s">
        <v>305</v>
      </c>
      <c r="D175" s="216" t="s">
        <v>131</v>
      </c>
      <c r="E175" s="217" t="s">
        <v>306</v>
      </c>
      <c r="F175" s="218" t="s">
        <v>307</v>
      </c>
      <c r="G175" s="219" t="s">
        <v>289</v>
      </c>
      <c r="H175" s="220">
        <v>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39</v>
      </c>
      <c r="O175" s="88"/>
      <c r="P175" s="226">
        <f>O175*H175</f>
        <v>0</v>
      </c>
      <c r="Q175" s="226">
        <v>0.02894</v>
      </c>
      <c r="R175" s="226">
        <f>Q175*H175</f>
        <v>0.02894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195</v>
      </c>
      <c r="AT175" s="228" t="s">
        <v>131</v>
      </c>
      <c r="AU175" s="228" t="s">
        <v>84</v>
      </c>
      <c r="AY175" s="14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195</v>
      </c>
      <c r="BM175" s="228" t="s">
        <v>308</v>
      </c>
    </row>
    <row r="176" s="2" customFormat="1" ht="24.15" customHeight="1">
      <c r="A176" s="35"/>
      <c r="B176" s="36"/>
      <c r="C176" s="216" t="s">
        <v>309</v>
      </c>
      <c r="D176" s="216" t="s">
        <v>131</v>
      </c>
      <c r="E176" s="217" t="s">
        <v>310</v>
      </c>
      <c r="F176" s="218" t="s">
        <v>311</v>
      </c>
      <c r="G176" s="219" t="s">
        <v>289</v>
      </c>
      <c r="H176" s="220">
        <v>1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39</v>
      </c>
      <c r="O176" s="88"/>
      <c r="P176" s="226">
        <f>O176*H176</f>
        <v>0</v>
      </c>
      <c r="Q176" s="226">
        <v>0.01197</v>
      </c>
      <c r="R176" s="226">
        <f>Q176*H176</f>
        <v>0.01197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195</v>
      </c>
      <c r="AT176" s="228" t="s">
        <v>131</v>
      </c>
      <c r="AU176" s="228" t="s">
        <v>84</v>
      </c>
      <c r="AY176" s="14" t="s">
        <v>128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195</v>
      </c>
      <c r="BM176" s="228" t="s">
        <v>312</v>
      </c>
    </row>
    <row r="177" s="2" customFormat="1" ht="16.5" customHeight="1">
      <c r="A177" s="35"/>
      <c r="B177" s="36"/>
      <c r="C177" s="216" t="s">
        <v>313</v>
      </c>
      <c r="D177" s="216" t="s">
        <v>131</v>
      </c>
      <c r="E177" s="217" t="s">
        <v>314</v>
      </c>
      <c r="F177" s="218" t="s">
        <v>315</v>
      </c>
      <c r="G177" s="219" t="s">
        <v>289</v>
      </c>
      <c r="H177" s="220">
        <v>1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39</v>
      </c>
      <c r="O177" s="88"/>
      <c r="P177" s="226">
        <f>O177*H177</f>
        <v>0</v>
      </c>
      <c r="Q177" s="226">
        <v>0.010659999999999999</v>
      </c>
      <c r="R177" s="226">
        <f>Q177*H177</f>
        <v>0.010659999999999999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195</v>
      </c>
      <c r="AT177" s="228" t="s">
        <v>131</v>
      </c>
      <c r="AU177" s="228" t="s">
        <v>84</v>
      </c>
      <c r="AY177" s="14" t="s">
        <v>128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195</v>
      </c>
      <c r="BM177" s="228" t="s">
        <v>316</v>
      </c>
    </row>
    <row r="178" s="2" customFormat="1" ht="16.5" customHeight="1">
      <c r="A178" s="35"/>
      <c r="B178" s="36"/>
      <c r="C178" s="216" t="s">
        <v>317</v>
      </c>
      <c r="D178" s="216" t="s">
        <v>131</v>
      </c>
      <c r="E178" s="217" t="s">
        <v>318</v>
      </c>
      <c r="F178" s="218" t="s">
        <v>319</v>
      </c>
      <c r="G178" s="219" t="s">
        <v>289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39</v>
      </c>
      <c r="O178" s="88"/>
      <c r="P178" s="226">
        <f>O178*H178</f>
        <v>0</v>
      </c>
      <c r="Q178" s="226">
        <v>0.0018400000000000001</v>
      </c>
      <c r="R178" s="226">
        <f>Q178*H178</f>
        <v>0.0018400000000000001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195</v>
      </c>
      <c r="AT178" s="228" t="s">
        <v>131</v>
      </c>
      <c r="AU178" s="228" t="s">
        <v>84</v>
      </c>
      <c r="AY178" s="14" t="s">
        <v>128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195</v>
      </c>
      <c r="BM178" s="228" t="s">
        <v>320</v>
      </c>
    </row>
    <row r="179" s="2" customFormat="1" ht="24.15" customHeight="1">
      <c r="A179" s="35"/>
      <c r="B179" s="36"/>
      <c r="C179" s="216" t="s">
        <v>321</v>
      </c>
      <c r="D179" s="216" t="s">
        <v>131</v>
      </c>
      <c r="E179" s="217" t="s">
        <v>322</v>
      </c>
      <c r="F179" s="218" t="s">
        <v>323</v>
      </c>
      <c r="G179" s="219" t="s">
        <v>153</v>
      </c>
      <c r="H179" s="220">
        <v>0.052999999999999998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39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195</v>
      </c>
      <c r="AT179" s="228" t="s">
        <v>131</v>
      </c>
      <c r="AU179" s="228" t="s">
        <v>84</v>
      </c>
      <c r="AY179" s="14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195</v>
      </c>
      <c r="BM179" s="228" t="s">
        <v>324</v>
      </c>
    </row>
    <row r="180" s="12" customFormat="1" ht="25.92" customHeight="1">
      <c r="A180" s="12"/>
      <c r="B180" s="200"/>
      <c r="C180" s="201"/>
      <c r="D180" s="202" t="s">
        <v>73</v>
      </c>
      <c r="E180" s="203" t="s">
        <v>150</v>
      </c>
      <c r="F180" s="203" t="s">
        <v>325</v>
      </c>
      <c r="G180" s="201"/>
      <c r="H180" s="201"/>
      <c r="I180" s="204"/>
      <c r="J180" s="205">
        <f>BK180</f>
        <v>0</v>
      </c>
      <c r="K180" s="201"/>
      <c r="L180" s="206"/>
      <c r="M180" s="207"/>
      <c r="N180" s="208"/>
      <c r="O180" s="208"/>
      <c r="P180" s="209">
        <f>P181</f>
        <v>0</v>
      </c>
      <c r="Q180" s="208"/>
      <c r="R180" s="209">
        <f>R181</f>
        <v>0</v>
      </c>
      <c r="S180" s="208"/>
      <c r="T180" s="210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326</v>
      </c>
      <c r="AT180" s="212" t="s">
        <v>73</v>
      </c>
      <c r="AU180" s="212" t="s">
        <v>74</v>
      </c>
      <c r="AY180" s="211" t="s">
        <v>128</v>
      </c>
      <c r="BK180" s="213">
        <f>BK181</f>
        <v>0</v>
      </c>
    </row>
    <row r="181" s="12" customFormat="1" ht="22.8" customHeight="1">
      <c r="A181" s="12"/>
      <c r="B181" s="200"/>
      <c r="C181" s="201"/>
      <c r="D181" s="202" t="s">
        <v>73</v>
      </c>
      <c r="E181" s="214" t="s">
        <v>327</v>
      </c>
      <c r="F181" s="214" t="s">
        <v>328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SUM(P182:P183)</f>
        <v>0</v>
      </c>
      <c r="Q181" s="208"/>
      <c r="R181" s="209">
        <f>SUM(R182:R183)</f>
        <v>0</v>
      </c>
      <c r="S181" s="208"/>
      <c r="T181" s="210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326</v>
      </c>
      <c r="AT181" s="212" t="s">
        <v>73</v>
      </c>
      <c r="AU181" s="212" t="s">
        <v>82</v>
      </c>
      <c r="AY181" s="211" t="s">
        <v>128</v>
      </c>
      <c r="BK181" s="213">
        <f>SUM(BK182:BK183)</f>
        <v>0</v>
      </c>
    </row>
    <row r="182" s="2" customFormat="1" ht="21.75" customHeight="1">
      <c r="A182" s="35"/>
      <c r="B182" s="36"/>
      <c r="C182" s="216" t="s">
        <v>329</v>
      </c>
      <c r="D182" s="216" t="s">
        <v>131</v>
      </c>
      <c r="E182" s="217" t="s">
        <v>330</v>
      </c>
      <c r="F182" s="218" t="s">
        <v>331</v>
      </c>
      <c r="G182" s="219" t="s">
        <v>332</v>
      </c>
      <c r="H182" s="220">
        <v>48.462000000000003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39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333</v>
      </c>
      <c r="AT182" s="228" t="s">
        <v>131</v>
      </c>
      <c r="AU182" s="228" t="s">
        <v>84</v>
      </c>
      <c r="AY182" s="14" t="s">
        <v>128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333</v>
      </c>
      <c r="BM182" s="228" t="s">
        <v>334</v>
      </c>
    </row>
    <row r="183" s="2" customFormat="1" ht="16.5" customHeight="1">
      <c r="A183" s="35"/>
      <c r="B183" s="36"/>
      <c r="C183" s="230" t="s">
        <v>335</v>
      </c>
      <c r="D183" s="230" t="s">
        <v>150</v>
      </c>
      <c r="E183" s="231" t="s">
        <v>336</v>
      </c>
      <c r="F183" s="232" t="s">
        <v>337</v>
      </c>
      <c r="G183" s="233" t="s">
        <v>168</v>
      </c>
      <c r="H183" s="234">
        <v>18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39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338</v>
      </c>
      <c r="AT183" s="228" t="s">
        <v>150</v>
      </c>
      <c r="AU183" s="228" t="s">
        <v>84</v>
      </c>
      <c r="AY183" s="14" t="s">
        <v>128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333</v>
      </c>
      <c r="BM183" s="228" t="s">
        <v>339</v>
      </c>
    </row>
    <row r="184" s="12" customFormat="1" ht="25.92" customHeight="1">
      <c r="A184" s="12"/>
      <c r="B184" s="200"/>
      <c r="C184" s="201"/>
      <c r="D184" s="202" t="s">
        <v>73</v>
      </c>
      <c r="E184" s="203" t="s">
        <v>340</v>
      </c>
      <c r="F184" s="203" t="s">
        <v>341</v>
      </c>
      <c r="G184" s="201"/>
      <c r="H184" s="201"/>
      <c r="I184" s="204"/>
      <c r="J184" s="205">
        <f>BK184</f>
        <v>0</v>
      </c>
      <c r="K184" s="201"/>
      <c r="L184" s="206"/>
      <c r="M184" s="207"/>
      <c r="N184" s="208"/>
      <c r="O184" s="208"/>
      <c r="P184" s="209">
        <f>SUM(P185:P187)</f>
        <v>0</v>
      </c>
      <c r="Q184" s="208"/>
      <c r="R184" s="209">
        <f>SUM(R185:R187)</f>
        <v>0</v>
      </c>
      <c r="S184" s="208"/>
      <c r="T184" s="210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1" t="s">
        <v>135</v>
      </c>
      <c r="AT184" s="212" t="s">
        <v>73</v>
      </c>
      <c r="AU184" s="212" t="s">
        <v>74</v>
      </c>
      <c r="AY184" s="211" t="s">
        <v>128</v>
      </c>
      <c r="BK184" s="213">
        <f>SUM(BK185:BK187)</f>
        <v>0</v>
      </c>
    </row>
    <row r="185" s="2" customFormat="1" ht="37.8" customHeight="1">
      <c r="A185" s="35"/>
      <c r="B185" s="36"/>
      <c r="C185" s="216" t="s">
        <v>342</v>
      </c>
      <c r="D185" s="216" t="s">
        <v>131</v>
      </c>
      <c r="E185" s="217" t="s">
        <v>343</v>
      </c>
      <c r="F185" s="218" t="s">
        <v>344</v>
      </c>
      <c r="G185" s="219" t="s">
        <v>345</v>
      </c>
      <c r="H185" s="220">
        <v>48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39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346</v>
      </c>
      <c r="AT185" s="228" t="s">
        <v>131</v>
      </c>
      <c r="AU185" s="228" t="s">
        <v>82</v>
      </c>
      <c r="AY185" s="14" t="s">
        <v>128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82</v>
      </c>
      <c r="BK185" s="229">
        <f>ROUND(I185*H185,2)</f>
        <v>0</v>
      </c>
      <c r="BL185" s="14" t="s">
        <v>346</v>
      </c>
      <c r="BM185" s="228" t="s">
        <v>347</v>
      </c>
    </row>
    <row r="186" s="2" customFormat="1" ht="33" customHeight="1">
      <c r="A186" s="35"/>
      <c r="B186" s="36"/>
      <c r="C186" s="216" t="s">
        <v>348</v>
      </c>
      <c r="D186" s="216" t="s">
        <v>131</v>
      </c>
      <c r="E186" s="217" t="s">
        <v>349</v>
      </c>
      <c r="F186" s="218" t="s">
        <v>350</v>
      </c>
      <c r="G186" s="219" t="s">
        <v>345</v>
      </c>
      <c r="H186" s="220">
        <v>100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39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346</v>
      </c>
      <c r="AT186" s="228" t="s">
        <v>131</v>
      </c>
      <c r="AU186" s="228" t="s">
        <v>82</v>
      </c>
      <c r="AY186" s="14" t="s">
        <v>128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346</v>
      </c>
      <c r="BM186" s="228" t="s">
        <v>351</v>
      </c>
    </row>
    <row r="187" s="2" customFormat="1" ht="33" customHeight="1">
      <c r="A187" s="35"/>
      <c r="B187" s="36"/>
      <c r="C187" s="216" t="s">
        <v>352</v>
      </c>
      <c r="D187" s="216" t="s">
        <v>131</v>
      </c>
      <c r="E187" s="217" t="s">
        <v>353</v>
      </c>
      <c r="F187" s="218" t="s">
        <v>354</v>
      </c>
      <c r="G187" s="219" t="s">
        <v>345</v>
      </c>
      <c r="H187" s="220">
        <v>60</v>
      </c>
      <c r="I187" s="221"/>
      <c r="J187" s="222">
        <f>ROUND(I187*H187,2)</f>
        <v>0</v>
      </c>
      <c r="K187" s="223"/>
      <c r="L187" s="41"/>
      <c r="M187" s="241" t="s">
        <v>1</v>
      </c>
      <c r="N187" s="242" t="s">
        <v>39</v>
      </c>
      <c r="O187" s="243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346</v>
      </c>
      <c r="AT187" s="228" t="s">
        <v>131</v>
      </c>
      <c r="AU187" s="228" t="s">
        <v>82</v>
      </c>
      <c r="AY187" s="14" t="s">
        <v>128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82</v>
      </c>
      <c r="BK187" s="229">
        <f>ROUND(I187*H187,2)</f>
        <v>0</v>
      </c>
      <c r="BL187" s="14" t="s">
        <v>346</v>
      </c>
      <c r="BM187" s="228" t="s">
        <v>355</v>
      </c>
    </row>
    <row r="188" s="2" customFormat="1" ht="6.96" customHeight="1">
      <c r="A188" s="35"/>
      <c r="B188" s="63"/>
      <c r="C188" s="64"/>
      <c r="D188" s="64"/>
      <c r="E188" s="64"/>
      <c r="F188" s="64"/>
      <c r="G188" s="64"/>
      <c r="H188" s="64"/>
      <c r="I188" s="64"/>
      <c r="J188" s="64"/>
      <c r="K188" s="64"/>
      <c r="L188" s="41"/>
      <c r="M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</sheetData>
  <sheetProtection sheet="1" autoFilter="0" formatColumns="0" formatRows="0" objects="1" scenarios="1" spinCount="100000" saltValue="dg0hlfqR1ShjQkRfRkO6EIRyM2DGY/xnQ+FwSqSwmBrIdNcoTMwE5RYBvjGdvjLueofEsAuoFaGdmWmEp5/PHA==" hashValue="EzxaROPf2tlE35fIo1fAHphadAg5ev8hX30DTCpLTuULwiQkBiHHVYN3mRCRtF/nzd2yGmENCYVavybPjOOAFw==" algorithmName="SHA-512" password="CC35"/>
  <autoFilter ref="C126:K18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ZŠ Hluchák - III.etapa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356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15. 8. 2022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ROUND((SUM(BE123:BE154)),  2)</f>
        <v>0</v>
      </c>
      <c r="G33" s="35"/>
      <c r="H33" s="35"/>
      <c r="I33" s="152">
        <v>0.20999999999999999</v>
      </c>
      <c r="J33" s="151">
        <f>ROUND(((SUM(BE123:BE154))*I33),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ROUND((SUM(BF123:BF154)),  2)</f>
        <v>0</v>
      </c>
      <c r="G34" s="35"/>
      <c r="H34" s="35"/>
      <c r="I34" s="152">
        <v>0.14999999999999999</v>
      </c>
      <c r="J34" s="151">
        <f>ROUND(((SUM(BF123:BF154))*I34),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ROUND((SUM(BG123:BG154)),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ROUND((SUM(BH123:BH154)),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ROUND((SUM(BI123:BI154)),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ZŠ Hluchák - III.etapa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D.1.4.1.2 - UT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Šumperk</v>
      </c>
      <c r="G89" s="37"/>
      <c r="H89" s="37"/>
      <c r="I89" s="29" t="s">
        <v>22</v>
      </c>
      <c r="J89" s="76" t="str">
        <f>IF(J12="","",J12)</f>
        <v>15. 8. 2022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357</v>
      </c>
      <c r="E99" s="185"/>
      <c r="F99" s="185"/>
      <c r="G99" s="185"/>
      <c r="H99" s="185"/>
      <c r="I99" s="185"/>
      <c r="J99" s="186">
        <f>J131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358</v>
      </c>
      <c r="E100" s="185"/>
      <c r="F100" s="185"/>
      <c r="G100" s="185"/>
      <c r="H100" s="185"/>
      <c r="I100" s="185"/>
      <c r="J100" s="186">
        <f>J135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359</v>
      </c>
      <c r="E101" s="185"/>
      <c r="F101" s="185"/>
      <c r="G101" s="185"/>
      <c r="H101" s="185"/>
      <c r="I101" s="185"/>
      <c r="J101" s="186">
        <f>J139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360</v>
      </c>
      <c r="E102" s="185"/>
      <c r="F102" s="185"/>
      <c r="G102" s="185"/>
      <c r="H102" s="185"/>
      <c r="I102" s="185"/>
      <c r="J102" s="186">
        <f>J141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112</v>
      </c>
      <c r="E103" s="179"/>
      <c r="F103" s="179"/>
      <c r="G103" s="179"/>
      <c r="H103" s="179"/>
      <c r="I103" s="179"/>
      <c r="J103" s="180">
        <f>J150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113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ZŠ Hluchák - III.etapa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D.1.4.1.2 - UT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Šumperk</v>
      </c>
      <c r="G117" s="37"/>
      <c r="H117" s="37"/>
      <c r="I117" s="29" t="s">
        <v>22</v>
      </c>
      <c r="J117" s="76" t="str">
        <f>IF(J12="","",J12)</f>
        <v>15. 8. 2022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30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114</v>
      </c>
      <c r="D122" s="191" t="s">
        <v>59</v>
      </c>
      <c r="E122" s="191" t="s">
        <v>55</v>
      </c>
      <c r="F122" s="191" t="s">
        <v>56</v>
      </c>
      <c r="G122" s="191" t="s">
        <v>115</v>
      </c>
      <c r="H122" s="191" t="s">
        <v>116</v>
      </c>
      <c r="I122" s="191" t="s">
        <v>117</v>
      </c>
      <c r="J122" s="192" t="s">
        <v>99</v>
      </c>
      <c r="K122" s="193" t="s">
        <v>118</v>
      </c>
      <c r="L122" s="194"/>
      <c r="M122" s="97" t="s">
        <v>1</v>
      </c>
      <c r="N122" s="98" t="s">
        <v>38</v>
      </c>
      <c r="O122" s="98" t="s">
        <v>119</v>
      </c>
      <c r="P122" s="98" t="s">
        <v>120</v>
      </c>
      <c r="Q122" s="98" t="s">
        <v>121</v>
      </c>
      <c r="R122" s="98" t="s">
        <v>122</v>
      </c>
      <c r="S122" s="98" t="s">
        <v>123</v>
      </c>
      <c r="T122" s="99" t="s">
        <v>124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125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P124+P150</f>
        <v>0</v>
      </c>
      <c r="Q123" s="101"/>
      <c r="R123" s="197">
        <f>R124+R150</f>
        <v>0.24360000000000001</v>
      </c>
      <c r="S123" s="101"/>
      <c r="T123" s="198">
        <f>T124+T150</f>
        <v>2.4439600000000001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101</v>
      </c>
      <c r="BK123" s="199">
        <f>BK124+BK150</f>
        <v>0</v>
      </c>
    </row>
    <row r="124" s="12" customFormat="1" ht="25.92" customHeight="1">
      <c r="A124" s="12"/>
      <c r="B124" s="200"/>
      <c r="C124" s="201"/>
      <c r="D124" s="202" t="s">
        <v>73</v>
      </c>
      <c r="E124" s="203" t="s">
        <v>186</v>
      </c>
      <c r="F124" s="203" t="s">
        <v>187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P125+P131+P135+P139+P141</f>
        <v>0</v>
      </c>
      <c r="Q124" s="208"/>
      <c r="R124" s="209">
        <f>R125+R131+R135+R139+R141</f>
        <v>0.24360000000000001</v>
      </c>
      <c r="S124" s="208"/>
      <c r="T124" s="210">
        <f>T125+T131+T135+T139+T141</f>
        <v>2.4439600000000001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84</v>
      </c>
      <c r="AT124" s="212" t="s">
        <v>73</v>
      </c>
      <c r="AU124" s="212" t="s">
        <v>74</v>
      </c>
      <c r="AY124" s="211" t="s">
        <v>128</v>
      </c>
      <c r="BK124" s="213">
        <f>BK125+BK131+BK135+BK139+BK141</f>
        <v>0</v>
      </c>
    </row>
    <row r="125" s="12" customFormat="1" ht="22.8" customHeight="1">
      <c r="A125" s="12"/>
      <c r="B125" s="200"/>
      <c r="C125" s="201"/>
      <c r="D125" s="202" t="s">
        <v>73</v>
      </c>
      <c r="E125" s="214" t="s">
        <v>188</v>
      </c>
      <c r="F125" s="214" t="s">
        <v>189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SUM(P126:P130)</f>
        <v>0</v>
      </c>
      <c r="Q125" s="208"/>
      <c r="R125" s="209">
        <f>SUM(R126:R130)</f>
        <v>0.028800000000000006</v>
      </c>
      <c r="S125" s="208"/>
      <c r="T125" s="210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84</v>
      </c>
      <c r="AT125" s="212" t="s">
        <v>73</v>
      </c>
      <c r="AU125" s="212" t="s">
        <v>82</v>
      </c>
      <c r="AY125" s="211" t="s">
        <v>128</v>
      </c>
      <c r="BK125" s="213">
        <f>SUM(BK126:BK130)</f>
        <v>0</v>
      </c>
    </row>
    <row r="126" s="2" customFormat="1" ht="33" customHeight="1">
      <c r="A126" s="35"/>
      <c r="B126" s="36"/>
      <c r="C126" s="216" t="s">
        <v>82</v>
      </c>
      <c r="D126" s="216" t="s">
        <v>131</v>
      </c>
      <c r="E126" s="217" t="s">
        <v>361</v>
      </c>
      <c r="F126" s="218" t="s">
        <v>362</v>
      </c>
      <c r="G126" s="219" t="s">
        <v>193</v>
      </c>
      <c r="H126" s="220">
        <v>160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195</v>
      </c>
      <c r="AT126" s="228" t="s">
        <v>131</v>
      </c>
      <c r="AU126" s="228" t="s">
        <v>84</v>
      </c>
      <c r="AY126" s="14" t="s">
        <v>128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195</v>
      </c>
      <c r="BM126" s="228" t="s">
        <v>363</v>
      </c>
    </row>
    <row r="127" s="2" customFormat="1" ht="24.15" customHeight="1">
      <c r="A127" s="35"/>
      <c r="B127" s="36"/>
      <c r="C127" s="230" t="s">
        <v>84</v>
      </c>
      <c r="D127" s="230" t="s">
        <v>150</v>
      </c>
      <c r="E127" s="231" t="s">
        <v>364</v>
      </c>
      <c r="F127" s="232" t="s">
        <v>365</v>
      </c>
      <c r="G127" s="233" t="s">
        <v>193</v>
      </c>
      <c r="H127" s="234">
        <v>40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39</v>
      </c>
      <c r="O127" s="88"/>
      <c r="P127" s="226">
        <f>O127*H127</f>
        <v>0</v>
      </c>
      <c r="Q127" s="226">
        <v>0.00012</v>
      </c>
      <c r="R127" s="226">
        <f>Q127*H127</f>
        <v>0.0048000000000000004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194</v>
      </c>
      <c r="AT127" s="228" t="s">
        <v>150</v>
      </c>
      <c r="AU127" s="228" t="s">
        <v>84</v>
      </c>
      <c r="AY127" s="14" t="s">
        <v>128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195</v>
      </c>
      <c r="BM127" s="228" t="s">
        <v>366</v>
      </c>
    </row>
    <row r="128" s="2" customFormat="1" ht="24.15" customHeight="1">
      <c r="A128" s="35"/>
      <c r="B128" s="36"/>
      <c r="C128" s="230" t="s">
        <v>135</v>
      </c>
      <c r="D128" s="230" t="s">
        <v>150</v>
      </c>
      <c r="E128" s="231" t="s">
        <v>367</v>
      </c>
      <c r="F128" s="232" t="s">
        <v>368</v>
      </c>
      <c r="G128" s="233" t="s">
        <v>193</v>
      </c>
      <c r="H128" s="234">
        <v>40</v>
      </c>
      <c r="I128" s="235"/>
      <c r="J128" s="236">
        <f>ROUND(I128*H128,2)</f>
        <v>0</v>
      </c>
      <c r="K128" s="237"/>
      <c r="L128" s="238"/>
      <c r="M128" s="239" t="s">
        <v>1</v>
      </c>
      <c r="N128" s="240" t="s">
        <v>39</v>
      </c>
      <c r="O128" s="88"/>
      <c r="P128" s="226">
        <f>O128*H128</f>
        <v>0</v>
      </c>
      <c r="Q128" s="226">
        <v>0.00016000000000000001</v>
      </c>
      <c r="R128" s="226">
        <f>Q128*H128</f>
        <v>0.0064000000000000003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194</v>
      </c>
      <c r="AT128" s="228" t="s">
        <v>150</v>
      </c>
      <c r="AU128" s="228" t="s">
        <v>84</v>
      </c>
      <c r="AY128" s="14" t="s">
        <v>128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195</v>
      </c>
      <c r="BM128" s="228" t="s">
        <v>369</v>
      </c>
    </row>
    <row r="129" s="2" customFormat="1" ht="24.15" customHeight="1">
      <c r="A129" s="35"/>
      <c r="B129" s="36"/>
      <c r="C129" s="230" t="s">
        <v>370</v>
      </c>
      <c r="D129" s="230" t="s">
        <v>150</v>
      </c>
      <c r="E129" s="231" t="s">
        <v>371</v>
      </c>
      <c r="F129" s="232" t="s">
        <v>372</v>
      </c>
      <c r="G129" s="233" t="s">
        <v>193</v>
      </c>
      <c r="H129" s="234">
        <v>80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39</v>
      </c>
      <c r="O129" s="88"/>
      <c r="P129" s="226">
        <f>O129*H129</f>
        <v>0</v>
      </c>
      <c r="Q129" s="226">
        <v>0.00018000000000000001</v>
      </c>
      <c r="R129" s="226">
        <f>Q129*H129</f>
        <v>0.014400000000000001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194</v>
      </c>
      <c r="AT129" s="228" t="s">
        <v>150</v>
      </c>
      <c r="AU129" s="228" t="s">
        <v>84</v>
      </c>
      <c r="AY129" s="14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195</v>
      </c>
      <c r="BM129" s="228" t="s">
        <v>373</v>
      </c>
    </row>
    <row r="130" s="2" customFormat="1" ht="16.5" customHeight="1">
      <c r="A130" s="35"/>
      <c r="B130" s="36"/>
      <c r="C130" s="230" t="s">
        <v>211</v>
      </c>
      <c r="D130" s="230" t="s">
        <v>150</v>
      </c>
      <c r="E130" s="231" t="s">
        <v>374</v>
      </c>
      <c r="F130" s="232" t="s">
        <v>375</v>
      </c>
      <c r="G130" s="233" t="s">
        <v>168</v>
      </c>
      <c r="H130" s="234">
        <v>8</v>
      </c>
      <c r="I130" s="235"/>
      <c r="J130" s="236">
        <f>ROUND(I130*H130,2)</f>
        <v>0</v>
      </c>
      <c r="K130" s="237"/>
      <c r="L130" s="238"/>
      <c r="M130" s="239" t="s">
        <v>1</v>
      </c>
      <c r="N130" s="240" t="s">
        <v>39</v>
      </c>
      <c r="O130" s="88"/>
      <c r="P130" s="226">
        <f>O130*H130</f>
        <v>0</v>
      </c>
      <c r="Q130" s="226">
        <v>0.00040000000000000002</v>
      </c>
      <c r="R130" s="226">
        <f>Q130*H130</f>
        <v>0.0032000000000000002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194</v>
      </c>
      <c r="AT130" s="228" t="s">
        <v>150</v>
      </c>
      <c r="AU130" s="228" t="s">
        <v>84</v>
      </c>
      <c r="AY130" s="14" t="s">
        <v>128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195</v>
      </c>
      <c r="BM130" s="228" t="s">
        <v>376</v>
      </c>
    </row>
    <row r="131" s="12" customFormat="1" ht="22.8" customHeight="1">
      <c r="A131" s="12"/>
      <c r="B131" s="200"/>
      <c r="C131" s="201"/>
      <c r="D131" s="202" t="s">
        <v>73</v>
      </c>
      <c r="E131" s="214" t="s">
        <v>377</v>
      </c>
      <c r="F131" s="214" t="s">
        <v>378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SUM(P132:P134)</f>
        <v>0</v>
      </c>
      <c r="Q131" s="208"/>
      <c r="R131" s="209">
        <f>SUM(R132:R134)</f>
        <v>0</v>
      </c>
      <c r="S131" s="208"/>
      <c r="T131" s="210">
        <f>SUM(T132:T134)</f>
        <v>1.01596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84</v>
      </c>
      <c r="AT131" s="212" t="s">
        <v>73</v>
      </c>
      <c r="AU131" s="212" t="s">
        <v>82</v>
      </c>
      <c r="AY131" s="211" t="s">
        <v>128</v>
      </c>
      <c r="BK131" s="213">
        <f>SUM(BK132:BK134)</f>
        <v>0</v>
      </c>
    </row>
    <row r="132" s="2" customFormat="1" ht="24.15" customHeight="1">
      <c r="A132" s="35"/>
      <c r="B132" s="36"/>
      <c r="C132" s="216" t="s">
        <v>278</v>
      </c>
      <c r="D132" s="216" t="s">
        <v>131</v>
      </c>
      <c r="E132" s="217" t="s">
        <v>379</v>
      </c>
      <c r="F132" s="218" t="s">
        <v>380</v>
      </c>
      <c r="G132" s="219" t="s">
        <v>168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0.51195999999999997</v>
      </c>
      <c r="T132" s="227">
        <f>S132*H132</f>
        <v>0.51195999999999997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195</v>
      </c>
      <c r="AT132" s="228" t="s">
        <v>131</v>
      </c>
      <c r="AU132" s="228" t="s">
        <v>84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195</v>
      </c>
      <c r="BM132" s="228" t="s">
        <v>381</v>
      </c>
    </row>
    <row r="133" s="2" customFormat="1" ht="24.15" customHeight="1">
      <c r="A133" s="35"/>
      <c r="B133" s="36"/>
      <c r="C133" s="216" t="s">
        <v>282</v>
      </c>
      <c r="D133" s="216" t="s">
        <v>131</v>
      </c>
      <c r="E133" s="217" t="s">
        <v>382</v>
      </c>
      <c r="F133" s="218" t="s">
        <v>383</v>
      </c>
      <c r="G133" s="219" t="s">
        <v>168</v>
      </c>
      <c r="H133" s="220">
        <v>2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0.126</v>
      </c>
      <c r="T133" s="227">
        <f>S133*H133</f>
        <v>0.252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195</v>
      </c>
      <c r="AT133" s="228" t="s">
        <v>131</v>
      </c>
      <c r="AU133" s="228" t="s">
        <v>84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195</v>
      </c>
      <c r="BM133" s="228" t="s">
        <v>384</v>
      </c>
    </row>
    <row r="134" s="2" customFormat="1" ht="33" customHeight="1">
      <c r="A134" s="35"/>
      <c r="B134" s="36"/>
      <c r="C134" s="216" t="s">
        <v>385</v>
      </c>
      <c r="D134" s="216" t="s">
        <v>131</v>
      </c>
      <c r="E134" s="217" t="s">
        <v>386</v>
      </c>
      <c r="F134" s="218" t="s">
        <v>387</v>
      </c>
      <c r="G134" s="219" t="s">
        <v>168</v>
      </c>
      <c r="H134" s="220">
        <v>2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0.126</v>
      </c>
      <c r="T134" s="227">
        <f>S134*H134</f>
        <v>0.252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195</v>
      </c>
      <c r="AT134" s="228" t="s">
        <v>131</v>
      </c>
      <c r="AU134" s="228" t="s">
        <v>84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195</v>
      </c>
      <c r="BM134" s="228" t="s">
        <v>388</v>
      </c>
    </row>
    <row r="135" s="12" customFormat="1" ht="22.8" customHeight="1">
      <c r="A135" s="12"/>
      <c r="B135" s="200"/>
      <c r="C135" s="201"/>
      <c r="D135" s="202" t="s">
        <v>73</v>
      </c>
      <c r="E135" s="214" t="s">
        <v>389</v>
      </c>
      <c r="F135" s="214" t="s">
        <v>390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SUM(P136:P138)</f>
        <v>0</v>
      </c>
      <c r="Q135" s="208"/>
      <c r="R135" s="209">
        <f>SUM(R136:R138)</f>
        <v>0.1188</v>
      </c>
      <c r="S135" s="208"/>
      <c r="T135" s="210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84</v>
      </c>
      <c r="AT135" s="212" t="s">
        <v>73</v>
      </c>
      <c r="AU135" s="212" t="s">
        <v>82</v>
      </c>
      <c r="AY135" s="211" t="s">
        <v>128</v>
      </c>
      <c r="BK135" s="213">
        <f>SUM(BK136:BK138)</f>
        <v>0</v>
      </c>
    </row>
    <row r="136" s="2" customFormat="1" ht="24.15" customHeight="1">
      <c r="A136" s="35"/>
      <c r="B136" s="36"/>
      <c r="C136" s="216" t="s">
        <v>391</v>
      </c>
      <c r="D136" s="216" t="s">
        <v>131</v>
      </c>
      <c r="E136" s="217" t="s">
        <v>392</v>
      </c>
      <c r="F136" s="218" t="s">
        <v>393</v>
      </c>
      <c r="G136" s="219" t="s">
        <v>193</v>
      </c>
      <c r="H136" s="220">
        <v>20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0.00594</v>
      </c>
      <c r="R136" s="226">
        <f>Q136*H136</f>
        <v>0.1188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195</v>
      </c>
      <c r="AT136" s="228" t="s">
        <v>131</v>
      </c>
      <c r="AU136" s="228" t="s">
        <v>84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195</v>
      </c>
      <c r="BM136" s="228" t="s">
        <v>394</v>
      </c>
    </row>
    <row r="137" s="2" customFormat="1" ht="24.15" customHeight="1">
      <c r="A137" s="35"/>
      <c r="B137" s="36"/>
      <c r="C137" s="216" t="s">
        <v>395</v>
      </c>
      <c r="D137" s="216" t="s">
        <v>131</v>
      </c>
      <c r="E137" s="217" t="s">
        <v>396</v>
      </c>
      <c r="F137" s="218" t="s">
        <v>397</v>
      </c>
      <c r="G137" s="219" t="s">
        <v>193</v>
      </c>
      <c r="H137" s="220">
        <v>20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195</v>
      </c>
      <c r="AT137" s="228" t="s">
        <v>131</v>
      </c>
      <c r="AU137" s="228" t="s">
        <v>84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195</v>
      </c>
      <c r="BM137" s="228" t="s">
        <v>398</v>
      </c>
    </row>
    <row r="138" s="2" customFormat="1" ht="24.15" customHeight="1">
      <c r="A138" s="35"/>
      <c r="B138" s="36"/>
      <c r="C138" s="216" t="s">
        <v>236</v>
      </c>
      <c r="D138" s="216" t="s">
        <v>131</v>
      </c>
      <c r="E138" s="217" t="s">
        <v>399</v>
      </c>
      <c r="F138" s="218" t="s">
        <v>400</v>
      </c>
      <c r="G138" s="219" t="s">
        <v>153</v>
      </c>
      <c r="H138" s="220">
        <v>0.119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195</v>
      </c>
      <c r="AT138" s="228" t="s">
        <v>131</v>
      </c>
      <c r="AU138" s="228" t="s">
        <v>84</v>
      </c>
      <c r="AY138" s="14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195</v>
      </c>
      <c r="BM138" s="228" t="s">
        <v>401</v>
      </c>
    </row>
    <row r="139" s="12" customFormat="1" ht="22.8" customHeight="1">
      <c r="A139" s="12"/>
      <c r="B139" s="200"/>
      <c r="C139" s="201"/>
      <c r="D139" s="202" t="s">
        <v>73</v>
      </c>
      <c r="E139" s="214" t="s">
        <v>402</v>
      </c>
      <c r="F139" s="214" t="s">
        <v>403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P140</f>
        <v>0</v>
      </c>
      <c r="Q139" s="208"/>
      <c r="R139" s="209">
        <f>R140</f>
        <v>0</v>
      </c>
      <c r="S139" s="208"/>
      <c r="T139" s="210">
        <f>T140</f>
        <v>1.4280000000000002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84</v>
      </c>
      <c r="AT139" s="212" t="s">
        <v>73</v>
      </c>
      <c r="AU139" s="212" t="s">
        <v>82</v>
      </c>
      <c r="AY139" s="211" t="s">
        <v>128</v>
      </c>
      <c r="BK139" s="213">
        <f>BK140</f>
        <v>0</v>
      </c>
    </row>
    <row r="140" s="2" customFormat="1" ht="16.5" customHeight="1">
      <c r="A140" s="35"/>
      <c r="B140" s="36"/>
      <c r="C140" s="216" t="s">
        <v>404</v>
      </c>
      <c r="D140" s="216" t="s">
        <v>131</v>
      </c>
      <c r="E140" s="217" t="s">
        <v>405</v>
      </c>
      <c r="F140" s="218" t="s">
        <v>406</v>
      </c>
      <c r="G140" s="219" t="s">
        <v>407</v>
      </c>
      <c r="H140" s="220">
        <v>60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0.023800000000000002</v>
      </c>
      <c r="T140" s="227">
        <f>S140*H140</f>
        <v>1.4280000000000002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195</v>
      </c>
      <c r="AT140" s="228" t="s">
        <v>131</v>
      </c>
      <c r="AU140" s="228" t="s">
        <v>84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195</v>
      </c>
      <c r="BM140" s="228" t="s">
        <v>408</v>
      </c>
    </row>
    <row r="141" s="12" customFormat="1" ht="22.8" customHeight="1">
      <c r="A141" s="12"/>
      <c r="B141" s="200"/>
      <c r="C141" s="201"/>
      <c r="D141" s="202" t="s">
        <v>73</v>
      </c>
      <c r="E141" s="214" t="s">
        <v>409</v>
      </c>
      <c r="F141" s="214" t="s">
        <v>410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SUM(P142:P149)</f>
        <v>0</v>
      </c>
      <c r="Q141" s="208"/>
      <c r="R141" s="209">
        <f>SUM(R142:R149)</f>
        <v>0.096000000000000002</v>
      </c>
      <c r="S141" s="208"/>
      <c r="T141" s="210">
        <f>SUM(T142:T149)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84</v>
      </c>
      <c r="AT141" s="212" t="s">
        <v>73</v>
      </c>
      <c r="AU141" s="212" t="s">
        <v>82</v>
      </c>
      <c r="AY141" s="211" t="s">
        <v>128</v>
      </c>
      <c r="BK141" s="213">
        <f>SUM(BK142:BK149)</f>
        <v>0</v>
      </c>
    </row>
    <row r="142" s="2" customFormat="1" ht="33" customHeight="1">
      <c r="A142" s="35"/>
      <c r="B142" s="36"/>
      <c r="C142" s="216" t="s">
        <v>411</v>
      </c>
      <c r="D142" s="216" t="s">
        <v>131</v>
      </c>
      <c r="E142" s="217" t="s">
        <v>412</v>
      </c>
      <c r="F142" s="218" t="s">
        <v>413</v>
      </c>
      <c r="G142" s="219" t="s">
        <v>407</v>
      </c>
      <c r="H142" s="220">
        <v>60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0.00023000000000000001</v>
      </c>
      <c r="R142" s="226">
        <f>Q142*H142</f>
        <v>0.0138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195</v>
      </c>
      <c r="AT142" s="228" t="s">
        <v>131</v>
      </c>
      <c r="AU142" s="228" t="s">
        <v>84</v>
      </c>
      <c r="AY142" s="14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195</v>
      </c>
      <c r="BM142" s="228" t="s">
        <v>414</v>
      </c>
    </row>
    <row r="143" s="2" customFormat="1" ht="24.15" customHeight="1">
      <c r="A143" s="35"/>
      <c r="B143" s="36"/>
      <c r="C143" s="216" t="s">
        <v>415</v>
      </c>
      <c r="D143" s="216" t="s">
        <v>131</v>
      </c>
      <c r="E143" s="217" t="s">
        <v>416</v>
      </c>
      <c r="F143" s="218" t="s">
        <v>417</v>
      </c>
      <c r="G143" s="219" t="s">
        <v>193</v>
      </c>
      <c r="H143" s="220">
        <v>300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2.0000000000000002E-05</v>
      </c>
      <c r="R143" s="226">
        <f>Q143*H143</f>
        <v>0.0060000000000000001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195</v>
      </c>
      <c r="AT143" s="228" t="s">
        <v>131</v>
      </c>
      <c r="AU143" s="228" t="s">
        <v>84</v>
      </c>
      <c r="AY143" s="14" t="s">
        <v>128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195</v>
      </c>
      <c r="BM143" s="228" t="s">
        <v>418</v>
      </c>
    </row>
    <row r="144" s="2" customFormat="1" ht="24.15" customHeight="1">
      <c r="A144" s="35"/>
      <c r="B144" s="36"/>
      <c r="C144" s="216" t="s">
        <v>419</v>
      </c>
      <c r="D144" s="216" t="s">
        <v>131</v>
      </c>
      <c r="E144" s="217" t="s">
        <v>420</v>
      </c>
      <c r="F144" s="218" t="s">
        <v>421</v>
      </c>
      <c r="G144" s="219" t="s">
        <v>193</v>
      </c>
      <c r="H144" s="220">
        <v>300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2.0000000000000002E-05</v>
      </c>
      <c r="R144" s="226">
        <f>Q144*H144</f>
        <v>0.0060000000000000001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195</v>
      </c>
      <c r="AT144" s="228" t="s">
        <v>131</v>
      </c>
      <c r="AU144" s="228" t="s">
        <v>84</v>
      </c>
      <c r="AY144" s="14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195</v>
      </c>
      <c r="BM144" s="228" t="s">
        <v>422</v>
      </c>
    </row>
    <row r="145" s="2" customFormat="1" ht="24.15" customHeight="1">
      <c r="A145" s="35"/>
      <c r="B145" s="36"/>
      <c r="C145" s="216" t="s">
        <v>7</v>
      </c>
      <c r="D145" s="216" t="s">
        <v>131</v>
      </c>
      <c r="E145" s="217" t="s">
        <v>423</v>
      </c>
      <c r="F145" s="218" t="s">
        <v>424</v>
      </c>
      <c r="G145" s="219" t="s">
        <v>193</v>
      </c>
      <c r="H145" s="220">
        <v>300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6.0000000000000002E-05</v>
      </c>
      <c r="R145" s="226">
        <f>Q145*H145</f>
        <v>0.018000000000000002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195</v>
      </c>
      <c r="AT145" s="228" t="s">
        <v>131</v>
      </c>
      <c r="AU145" s="228" t="s">
        <v>84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195</v>
      </c>
      <c r="BM145" s="228" t="s">
        <v>425</v>
      </c>
    </row>
    <row r="146" s="2" customFormat="1" ht="24.15" customHeight="1">
      <c r="A146" s="35"/>
      <c r="B146" s="36"/>
      <c r="C146" s="216" t="s">
        <v>426</v>
      </c>
      <c r="D146" s="216" t="s">
        <v>131</v>
      </c>
      <c r="E146" s="217" t="s">
        <v>427</v>
      </c>
      <c r="F146" s="218" t="s">
        <v>428</v>
      </c>
      <c r="G146" s="219" t="s">
        <v>193</v>
      </c>
      <c r="H146" s="220">
        <v>300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3.0000000000000001E-05</v>
      </c>
      <c r="R146" s="226">
        <f>Q146*H146</f>
        <v>0.0090000000000000011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195</v>
      </c>
      <c r="AT146" s="228" t="s">
        <v>131</v>
      </c>
      <c r="AU146" s="228" t="s">
        <v>84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195</v>
      </c>
      <c r="BM146" s="228" t="s">
        <v>429</v>
      </c>
    </row>
    <row r="147" s="2" customFormat="1" ht="24.15" customHeight="1">
      <c r="A147" s="35"/>
      <c r="B147" s="36"/>
      <c r="C147" s="216" t="s">
        <v>270</v>
      </c>
      <c r="D147" s="216" t="s">
        <v>131</v>
      </c>
      <c r="E147" s="217" t="s">
        <v>430</v>
      </c>
      <c r="F147" s="218" t="s">
        <v>431</v>
      </c>
      <c r="G147" s="219" t="s">
        <v>407</v>
      </c>
      <c r="H147" s="220">
        <v>60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0.00022000000000000001</v>
      </c>
      <c r="R147" s="226">
        <f>Q147*H147</f>
        <v>0.0132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195</v>
      </c>
      <c r="AT147" s="228" t="s">
        <v>131</v>
      </c>
      <c r="AU147" s="228" t="s">
        <v>84</v>
      </c>
      <c r="AY147" s="14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195</v>
      </c>
      <c r="BM147" s="228" t="s">
        <v>432</v>
      </c>
    </row>
    <row r="148" s="2" customFormat="1" ht="24.15" customHeight="1">
      <c r="A148" s="35"/>
      <c r="B148" s="36"/>
      <c r="C148" s="216" t="s">
        <v>274</v>
      </c>
      <c r="D148" s="216" t="s">
        <v>131</v>
      </c>
      <c r="E148" s="217" t="s">
        <v>433</v>
      </c>
      <c r="F148" s="218" t="s">
        <v>434</v>
      </c>
      <c r="G148" s="219" t="s">
        <v>407</v>
      </c>
      <c r="H148" s="220">
        <v>60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39</v>
      </c>
      <c r="O148" s="88"/>
      <c r="P148" s="226">
        <f>O148*H148</f>
        <v>0</v>
      </c>
      <c r="Q148" s="226">
        <v>0.00046000000000000001</v>
      </c>
      <c r="R148" s="226">
        <f>Q148*H148</f>
        <v>0.0276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195</v>
      </c>
      <c r="AT148" s="228" t="s">
        <v>131</v>
      </c>
      <c r="AU148" s="228" t="s">
        <v>84</v>
      </c>
      <c r="AY148" s="14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195</v>
      </c>
      <c r="BM148" s="228" t="s">
        <v>435</v>
      </c>
    </row>
    <row r="149" s="2" customFormat="1" ht="24.15" customHeight="1">
      <c r="A149" s="35"/>
      <c r="B149" s="36"/>
      <c r="C149" s="216" t="s">
        <v>194</v>
      </c>
      <c r="D149" s="216" t="s">
        <v>131</v>
      </c>
      <c r="E149" s="217" t="s">
        <v>436</v>
      </c>
      <c r="F149" s="218" t="s">
        <v>437</v>
      </c>
      <c r="G149" s="219" t="s">
        <v>407</v>
      </c>
      <c r="H149" s="220">
        <v>60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4.0000000000000003E-05</v>
      </c>
      <c r="R149" s="226">
        <f>Q149*H149</f>
        <v>0.0024000000000000002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195</v>
      </c>
      <c r="AT149" s="228" t="s">
        <v>131</v>
      </c>
      <c r="AU149" s="228" t="s">
        <v>84</v>
      </c>
      <c r="AY149" s="14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195</v>
      </c>
      <c r="BM149" s="228" t="s">
        <v>438</v>
      </c>
    </row>
    <row r="150" s="12" customFormat="1" ht="25.92" customHeight="1">
      <c r="A150" s="12"/>
      <c r="B150" s="200"/>
      <c r="C150" s="201"/>
      <c r="D150" s="202" t="s">
        <v>73</v>
      </c>
      <c r="E150" s="203" t="s">
        <v>340</v>
      </c>
      <c r="F150" s="203" t="s">
        <v>341</v>
      </c>
      <c r="G150" s="201"/>
      <c r="H150" s="201"/>
      <c r="I150" s="204"/>
      <c r="J150" s="205">
        <f>BK150</f>
        <v>0</v>
      </c>
      <c r="K150" s="201"/>
      <c r="L150" s="206"/>
      <c r="M150" s="207"/>
      <c r="N150" s="208"/>
      <c r="O150" s="208"/>
      <c r="P150" s="209">
        <f>SUM(P151:P154)</f>
        <v>0</v>
      </c>
      <c r="Q150" s="208"/>
      <c r="R150" s="209">
        <f>SUM(R151:R154)</f>
        <v>0</v>
      </c>
      <c r="S150" s="208"/>
      <c r="T150" s="210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135</v>
      </c>
      <c r="AT150" s="212" t="s">
        <v>73</v>
      </c>
      <c r="AU150" s="212" t="s">
        <v>74</v>
      </c>
      <c r="AY150" s="211" t="s">
        <v>128</v>
      </c>
      <c r="BK150" s="213">
        <f>SUM(BK151:BK154)</f>
        <v>0</v>
      </c>
    </row>
    <row r="151" s="2" customFormat="1" ht="37.8" customHeight="1">
      <c r="A151" s="35"/>
      <c r="B151" s="36"/>
      <c r="C151" s="216" t="s">
        <v>439</v>
      </c>
      <c r="D151" s="216" t="s">
        <v>131</v>
      </c>
      <c r="E151" s="217" t="s">
        <v>343</v>
      </c>
      <c r="F151" s="218" t="s">
        <v>440</v>
      </c>
      <c r="G151" s="219" t="s">
        <v>345</v>
      </c>
      <c r="H151" s="220">
        <v>64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346</v>
      </c>
      <c r="AT151" s="228" t="s">
        <v>131</v>
      </c>
      <c r="AU151" s="228" t="s">
        <v>82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346</v>
      </c>
      <c r="BM151" s="228" t="s">
        <v>441</v>
      </c>
    </row>
    <row r="152" s="2" customFormat="1" ht="24.15" customHeight="1">
      <c r="A152" s="35"/>
      <c r="B152" s="36"/>
      <c r="C152" s="216" t="s">
        <v>248</v>
      </c>
      <c r="D152" s="216" t="s">
        <v>131</v>
      </c>
      <c r="E152" s="217" t="s">
        <v>442</v>
      </c>
      <c r="F152" s="218" t="s">
        <v>443</v>
      </c>
      <c r="G152" s="219" t="s">
        <v>345</v>
      </c>
      <c r="H152" s="220">
        <v>64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346</v>
      </c>
      <c r="AT152" s="228" t="s">
        <v>131</v>
      </c>
      <c r="AU152" s="228" t="s">
        <v>82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346</v>
      </c>
      <c r="BM152" s="228" t="s">
        <v>444</v>
      </c>
    </row>
    <row r="153" s="2" customFormat="1" ht="33" customHeight="1">
      <c r="A153" s="35"/>
      <c r="B153" s="36"/>
      <c r="C153" s="216" t="s">
        <v>252</v>
      </c>
      <c r="D153" s="216" t="s">
        <v>131</v>
      </c>
      <c r="E153" s="217" t="s">
        <v>445</v>
      </c>
      <c r="F153" s="218" t="s">
        <v>446</v>
      </c>
      <c r="G153" s="219" t="s">
        <v>345</v>
      </c>
      <c r="H153" s="220">
        <v>12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346</v>
      </c>
      <c r="AT153" s="228" t="s">
        <v>131</v>
      </c>
      <c r="AU153" s="228" t="s">
        <v>82</v>
      </c>
      <c r="AY153" s="14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346</v>
      </c>
      <c r="BM153" s="228" t="s">
        <v>447</v>
      </c>
    </row>
    <row r="154" s="2" customFormat="1" ht="24.15" customHeight="1">
      <c r="A154" s="35"/>
      <c r="B154" s="36"/>
      <c r="C154" s="216" t="s">
        <v>262</v>
      </c>
      <c r="D154" s="216" t="s">
        <v>131</v>
      </c>
      <c r="E154" s="217" t="s">
        <v>448</v>
      </c>
      <c r="F154" s="218" t="s">
        <v>449</v>
      </c>
      <c r="G154" s="219" t="s">
        <v>345</v>
      </c>
      <c r="H154" s="220">
        <v>24</v>
      </c>
      <c r="I154" s="221"/>
      <c r="J154" s="222">
        <f>ROUND(I154*H154,2)</f>
        <v>0</v>
      </c>
      <c r="K154" s="223"/>
      <c r="L154" s="41"/>
      <c r="M154" s="241" t="s">
        <v>1</v>
      </c>
      <c r="N154" s="242" t="s">
        <v>39</v>
      </c>
      <c r="O154" s="243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346</v>
      </c>
      <c r="AT154" s="228" t="s">
        <v>131</v>
      </c>
      <c r="AU154" s="228" t="s">
        <v>82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346</v>
      </c>
      <c r="BM154" s="228" t="s">
        <v>450</v>
      </c>
    </row>
    <row r="155" s="2" customFormat="1" ht="6.96" customHeight="1">
      <c r="A155" s="35"/>
      <c r="B155" s="63"/>
      <c r="C155" s="64"/>
      <c r="D155" s="64"/>
      <c r="E155" s="64"/>
      <c r="F155" s="64"/>
      <c r="G155" s="64"/>
      <c r="H155" s="64"/>
      <c r="I155" s="64"/>
      <c r="J155" s="64"/>
      <c r="K155" s="64"/>
      <c r="L155" s="41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sheet="1" autoFilter="0" formatColumns="0" formatRows="0" objects="1" scenarios="1" spinCount="100000" saltValue="4HNQhQ2M55Wju1wM+GWK3353CB0paMWmgVcaeR2Rz8EIhoVdYA5nzOKWCBWkNUdYv4v1sEWpzPhxzjnY1l+Zkw==" hashValue="v8jnfoPjyDZSvJN3o9PoY5oidMLKVcIW+tT+AGotzIyGJ6l/qLHcyoR8A/dqZTjyN87qNLk3FFr+x8Vxm5AF2A==" algorithmName="SHA-512" password="CC35"/>
  <autoFilter ref="C122:K15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ZŠ Hluchák - III.etapa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451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15. 8. 2022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ROUND((SUM(BE122:BE155)),  2)</f>
        <v>0</v>
      </c>
      <c r="G33" s="35"/>
      <c r="H33" s="35"/>
      <c r="I33" s="152">
        <v>0.20999999999999999</v>
      </c>
      <c r="J33" s="151">
        <f>ROUND(((SUM(BE122:BE155))*I33),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ROUND((SUM(BF122:BF155)),  2)</f>
        <v>0</v>
      </c>
      <c r="G34" s="35"/>
      <c r="H34" s="35"/>
      <c r="I34" s="152">
        <v>0.14999999999999999</v>
      </c>
      <c r="J34" s="151">
        <f>ROUND(((SUM(BF122:BF155))*I34),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ROUND((SUM(BG122:BG155)),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ROUND((SUM(BH122:BH155)),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ROUND((SUM(BI122:BI155)),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ZŠ Hluchák - III.etapa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D.1.4.1.3 - PLYN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Šumperk</v>
      </c>
      <c r="G89" s="37"/>
      <c r="H89" s="37"/>
      <c r="I89" s="29" t="s">
        <v>22</v>
      </c>
      <c r="J89" s="76" t="str">
        <f>IF(J12="","",J12)</f>
        <v>15. 8. 2022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452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360</v>
      </c>
      <c r="E99" s="185"/>
      <c r="F99" s="185"/>
      <c r="G99" s="185"/>
      <c r="H99" s="185"/>
      <c r="I99" s="185"/>
      <c r="J99" s="186">
        <f>J132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110</v>
      </c>
      <c r="E100" s="179"/>
      <c r="F100" s="179"/>
      <c r="G100" s="179"/>
      <c r="H100" s="179"/>
      <c r="I100" s="179"/>
      <c r="J100" s="180">
        <f>J149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83"/>
      <c r="D101" s="184" t="s">
        <v>111</v>
      </c>
      <c r="E101" s="185"/>
      <c r="F101" s="185"/>
      <c r="G101" s="185"/>
      <c r="H101" s="185"/>
      <c r="I101" s="185"/>
      <c r="J101" s="186">
        <f>J150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6"/>
      <c r="C102" s="177"/>
      <c r="D102" s="178" t="s">
        <v>112</v>
      </c>
      <c r="E102" s="179"/>
      <c r="F102" s="179"/>
      <c r="G102" s="179"/>
      <c r="H102" s="179"/>
      <c r="I102" s="179"/>
      <c r="J102" s="180">
        <f>J153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ZŠ Hluchák - III.etapa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D.1.4.1.3 - PLYN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Šumperk</v>
      </c>
      <c r="G116" s="37"/>
      <c r="H116" s="37"/>
      <c r="I116" s="29" t="s">
        <v>22</v>
      </c>
      <c r="J116" s="76" t="str">
        <f>IF(J12="","",J12)</f>
        <v>15. 8. 2022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30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114</v>
      </c>
      <c r="D121" s="191" t="s">
        <v>59</v>
      </c>
      <c r="E121" s="191" t="s">
        <v>55</v>
      </c>
      <c r="F121" s="191" t="s">
        <v>56</v>
      </c>
      <c r="G121" s="191" t="s">
        <v>115</v>
      </c>
      <c r="H121" s="191" t="s">
        <v>116</v>
      </c>
      <c r="I121" s="191" t="s">
        <v>117</v>
      </c>
      <c r="J121" s="192" t="s">
        <v>99</v>
      </c>
      <c r="K121" s="193" t="s">
        <v>118</v>
      </c>
      <c r="L121" s="194"/>
      <c r="M121" s="97" t="s">
        <v>1</v>
      </c>
      <c r="N121" s="98" t="s">
        <v>38</v>
      </c>
      <c r="O121" s="98" t="s">
        <v>119</v>
      </c>
      <c r="P121" s="98" t="s">
        <v>120</v>
      </c>
      <c r="Q121" s="98" t="s">
        <v>121</v>
      </c>
      <c r="R121" s="98" t="s">
        <v>122</v>
      </c>
      <c r="S121" s="98" t="s">
        <v>123</v>
      </c>
      <c r="T121" s="99" t="s">
        <v>124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125</v>
      </c>
      <c r="D122" s="37"/>
      <c r="E122" s="37"/>
      <c r="F122" s="37"/>
      <c r="G122" s="37"/>
      <c r="H122" s="37"/>
      <c r="I122" s="37"/>
      <c r="J122" s="195">
        <f>BK122</f>
        <v>0</v>
      </c>
      <c r="K122" s="37"/>
      <c r="L122" s="41"/>
      <c r="M122" s="100"/>
      <c r="N122" s="196"/>
      <c r="O122" s="101"/>
      <c r="P122" s="197">
        <f>P123+P149+P153</f>
        <v>0</v>
      </c>
      <c r="Q122" s="101"/>
      <c r="R122" s="197">
        <f>R123+R149+R153</f>
        <v>0.13234000000000001</v>
      </c>
      <c r="S122" s="101"/>
      <c r="T122" s="198">
        <f>T123+T149+T153</f>
        <v>0.082799999999999985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101</v>
      </c>
      <c r="BK122" s="199">
        <f>BK123+BK149+BK153</f>
        <v>0</v>
      </c>
    </row>
    <row r="123" s="12" customFormat="1" ht="25.92" customHeight="1">
      <c r="A123" s="12"/>
      <c r="B123" s="200"/>
      <c r="C123" s="201"/>
      <c r="D123" s="202" t="s">
        <v>73</v>
      </c>
      <c r="E123" s="203" t="s">
        <v>126</v>
      </c>
      <c r="F123" s="203" t="s">
        <v>127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P124+P132</f>
        <v>0</v>
      </c>
      <c r="Q123" s="208"/>
      <c r="R123" s="209">
        <f>R124+R132</f>
        <v>0.13234000000000001</v>
      </c>
      <c r="S123" s="208"/>
      <c r="T123" s="210">
        <f>T124+T132</f>
        <v>0.082799999999999985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84</v>
      </c>
      <c r="AT123" s="212" t="s">
        <v>73</v>
      </c>
      <c r="AU123" s="212" t="s">
        <v>74</v>
      </c>
      <c r="AY123" s="211" t="s">
        <v>128</v>
      </c>
      <c r="BK123" s="213">
        <f>BK124+BK132</f>
        <v>0</v>
      </c>
    </row>
    <row r="124" s="12" customFormat="1" ht="22.8" customHeight="1">
      <c r="A124" s="12"/>
      <c r="B124" s="200"/>
      <c r="C124" s="201"/>
      <c r="D124" s="202" t="s">
        <v>73</v>
      </c>
      <c r="E124" s="214" t="s">
        <v>453</v>
      </c>
      <c r="F124" s="214" t="s">
        <v>454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SUM(P125:P131)</f>
        <v>0</v>
      </c>
      <c r="Q124" s="208"/>
      <c r="R124" s="209">
        <f>SUM(R125:R131)</f>
        <v>0.11716</v>
      </c>
      <c r="S124" s="208"/>
      <c r="T124" s="210">
        <f>SUM(T125:T131)</f>
        <v>0.082799999999999985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84</v>
      </c>
      <c r="AT124" s="212" t="s">
        <v>73</v>
      </c>
      <c r="AU124" s="212" t="s">
        <v>82</v>
      </c>
      <c r="AY124" s="211" t="s">
        <v>128</v>
      </c>
      <c r="BK124" s="213">
        <f>SUM(BK125:BK131)</f>
        <v>0</v>
      </c>
    </row>
    <row r="125" s="2" customFormat="1" ht="24.15" customHeight="1">
      <c r="A125" s="35"/>
      <c r="B125" s="36"/>
      <c r="C125" s="216" t="s">
        <v>415</v>
      </c>
      <c r="D125" s="216" t="s">
        <v>131</v>
      </c>
      <c r="E125" s="217" t="s">
        <v>455</v>
      </c>
      <c r="F125" s="218" t="s">
        <v>456</v>
      </c>
      <c r="G125" s="219" t="s">
        <v>193</v>
      </c>
      <c r="H125" s="220">
        <v>12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39</v>
      </c>
      <c r="O125" s="88"/>
      <c r="P125" s="226">
        <f>O125*H125</f>
        <v>0</v>
      </c>
      <c r="Q125" s="226">
        <v>0.00396</v>
      </c>
      <c r="R125" s="226">
        <f>Q125*H125</f>
        <v>0.04752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195</v>
      </c>
      <c r="AT125" s="228" t="s">
        <v>131</v>
      </c>
      <c r="AU125" s="228" t="s">
        <v>84</v>
      </c>
      <c r="AY125" s="14" t="s">
        <v>128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82</v>
      </c>
      <c r="BK125" s="229">
        <f>ROUND(I125*H125,2)</f>
        <v>0</v>
      </c>
      <c r="BL125" s="14" t="s">
        <v>195</v>
      </c>
      <c r="BM125" s="228" t="s">
        <v>457</v>
      </c>
    </row>
    <row r="126" s="2" customFormat="1" ht="24.15" customHeight="1">
      <c r="A126" s="35"/>
      <c r="B126" s="36"/>
      <c r="C126" s="216" t="s">
        <v>270</v>
      </c>
      <c r="D126" s="216" t="s">
        <v>131</v>
      </c>
      <c r="E126" s="217" t="s">
        <v>458</v>
      </c>
      <c r="F126" s="218" t="s">
        <v>459</v>
      </c>
      <c r="G126" s="219" t="s">
        <v>193</v>
      </c>
      <c r="H126" s="220">
        <v>10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0.00038999999999999999</v>
      </c>
      <c r="R126" s="226">
        <f>Q126*H126</f>
        <v>0.0038999999999999998</v>
      </c>
      <c r="S126" s="226">
        <v>0.0082799999999999992</v>
      </c>
      <c r="T126" s="227">
        <f>S126*H126</f>
        <v>0.082799999999999985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195</v>
      </c>
      <c r="AT126" s="228" t="s">
        <v>131</v>
      </c>
      <c r="AU126" s="228" t="s">
        <v>84</v>
      </c>
      <c r="AY126" s="14" t="s">
        <v>128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195</v>
      </c>
      <c r="BM126" s="228" t="s">
        <v>460</v>
      </c>
    </row>
    <row r="127" s="2" customFormat="1" ht="24.15" customHeight="1">
      <c r="A127" s="35"/>
      <c r="B127" s="36"/>
      <c r="C127" s="216" t="s">
        <v>84</v>
      </c>
      <c r="D127" s="216" t="s">
        <v>131</v>
      </c>
      <c r="E127" s="217" t="s">
        <v>461</v>
      </c>
      <c r="F127" s="218" t="s">
        <v>462</v>
      </c>
      <c r="G127" s="219" t="s">
        <v>193</v>
      </c>
      <c r="H127" s="220">
        <v>10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0.0049300000000000004</v>
      </c>
      <c r="R127" s="226">
        <f>Q127*H127</f>
        <v>0.049300000000000004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195</v>
      </c>
      <c r="AT127" s="228" t="s">
        <v>131</v>
      </c>
      <c r="AU127" s="228" t="s">
        <v>84</v>
      </c>
      <c r="AY127" s="14" t="s">
        <v>128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195</v>
      </c>
      <c r="BM127" s="228" t="s">
        <v>463</v>
      </c>
    </row>
    <row r="128" s="2" customFormat="1" ht="16.5" customHeight="1">
      <c r="A128" s="35"/>
      <c r="B128" s="36"/>
      <c r="C128" s="216" t="s">
        <v>326</v>
      </c>
      <c r="D128" s="216" t="s">
        <v>131</v>
      </c>
      <c r="E128" s="217" t="s">
        <v>464</v>
      </c>
      <c r="F128" s="218" t="s">
        <v>465</v>
      </c>
      <c r="G128" s="219" t="s">
        <v>193</v>
      </c>
      <c r="H128" s="220">
        <v>2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0.0065300000000000002</v>
      </c>
      <c r="R128" s="226">
        <f>Q128*H128</f>
        <v>0.01306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195</v>
      </c>
      <c r="AT128" s="228" t="s">
        <v>131</v>
      </c>
      <c r="AU128" s="228" t="s">
        <v>84</v>
      </c>
      <c r="AY128" s="14" t="s">
        <v>128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195</v>
      </c>
      <c r="BM128" s="228" t="s">
        <v>466</v>
      </c>
    </row>
    <row r="129" s="2" customFormat="1" ht="24.15" customHeight="1">
      <c r="A129" s="35"/>
      <c r="B129" s="36"/>
      <c r="C129" s="216" t="s">
        <v>419</v>
      </c>
      <c r="D129" s="216" t="s">
        <v>131</v>
      </c>
      <c r="E129" s="217" t="s">
        <v>467</v>
      </c>
      <c r="F129" s="218" t="s">
        <v>468</v>
      </c>
      <c r="G129" s="219" t="s">
        <v>168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0.0012999999999999999</v>
      </c>
      <c r="R129" s="226">
        <f>Q129*H129</f>
        <v>0.0012999999999999999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195</v>
      </c>
      <c r="AT129" s="228" t="s">
        <v>131</v>
      </c>
      <c r="AU129" s="228" t="s">
        <v>84</v>
      </c>
      <c r="AY129" s="14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195</v>
      </c>
      <c r="BM129" s="228" t="s">
        <v>469</v>
      </c>
    </row>
    <row r="130" s="2" customFormat="1" ht="24.15" customHeight="1">
      <c r="A130" s="35"/>
      <c r="B130" s="36"/>
      <c r="C130" s="216" t="s">
        <v>470</v>
      </c>
      <c r="D130" s="216" t="s">
        <v>131</v>
      </c>
      <c r="E130" s="217" t="s">
        <v>471</v>
      </c>
      <c r="F130" s="218" t="s">
        <v>472</v>
      </c>
      <c r="G130" s="219" t="s">
        <v>168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0.0020799999999999998</v>
      </c>
      <c r="R130" s="226">
        <f>Q130*H130</f>
        <v>0.0020799999999999998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195</v>
      </c>
      <c r="AT130" s="228" t="s">
        <v>131</v>
      </c>
      <c r="AU130" s="228" t="s">
        <v>84</v>
      </c>
      <c r="AY130" s="14" t="s">
        <v>128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195</v>
      </c>
      <c r="BM130" s="228" t="s">
        <v>473</v>
      </c>
    </row>
    <row r="131" s="2" customFormat="1" ht="24.15" customHeight="1">
      <c r="A131" s="35"/>
      <c r="B131" s="36"/>
      <c r="C131" s="216" t="s">
        <v>474</v>
      </c>
      <c r="D131" s="216" t="s">
        <v>131</v>
      </c>
      <c r="E131" s="217" t="s">
        <v>475</v>
      </c>
      <c r="F131" s="218" t="s">
        <v>476</v>
      </c>
      <c r="G131" s="219" t="s">
        <v>153</v>
      </c>
      <c r="H131" s="220">
        <v>0.11700000000000001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195</v>
      </c>
      <c r="AT131" s="228" t="s">
        <v>131</v>
      </c>
      <c r="AU131" s="228" t="s">
        <v>84</v>
      </c>
      <c r="AY131" s="14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195</v>
      </c>
      <c r="BM131" s="228" t="s">
        <v>477</v>
      </c>
    </row>
    <row r="132" s="12" customFormat="1" ht="22.8" customHeight="1">
      <c r="A132" s="12"/>
      <c r="B132" s="200"/>
      <c r="C132" s="201"/>
      <c r="D132" s="202" t="s">
        <v>73</v>
      </c>
      <c r="E132" s="214" t="s">
        <v>409</v>
      </c>
      <c r="F132" s="214" t="s">
        <v>410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SUM(P133:P148)</f>
        <v>0</v>
      </c>
      <c r="Q132" s="208"/>
      <c r="R132" s="209">
        <f>SUM(R133:R148)</f>
        <v>0.015180000000000001</v>
      </c>
      <c r="S132" s="208"/>
      <c r="T132" s="210">
        <f>SUM(T133:T148)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84</v>
      </c>
      <c r="AT132" s="212" t="s">
        <v>73</v>
      </c>
      <c r="AU132" s="212" t="s">
        <v>82</v>
      </c>
      <c r="AY132" s="211" t="s">
        <v>128</v>
      </c>
      <c r="BK132" s="213">
        <f>SUM(BK133:BK148)</f>
        <v>0</v>
      </c>
    </row>
    <row r="133" s="2" customFormat="1" ht="24.15" customHeight="1">
      <c r="A133" s="35"/>
      <c r="B133" s="36"/>
      <c r="C133" s="216" t="s">
        <v>478</v>
      </c>
      <c r="D133" s="216" t="s">
        <v>131</v>
      </c>
      <c r="E133" s="217" t="s">
        <v>416</v>
      </c>
      <c r="F133" s="218" t="s">
        <v>417</v>
      </c>
      <c r="G133" s="219" t="s">
        <v>193</v>
      </c>
      <c r="H133" s="220">
        <v>80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2.0000000000000002E-05</v>
      </c>
      <c r="R133" s="226">
        <f>Q133*H133</f>
        <v>0.0016000000000000001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195</v>
      </c>
      <c r="AT133" s="228" t="s">
        <v>131</v>
      </c>
      <c r="AU133" s="228" t="s">
        <v>84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195</v>
      </c>
      <c r="BM133" s="228" t="s">
        <v>479</v>
      </c>
    </row>
    <row r="134" s="2" customFormat="1" ht="24.15" customHeight="1">
      <c r="A134" s="35"/>
      <c r="B134" s="36"/>
      <c r="C134" s="216" t="s">
        <v>7</v>
      </c>
      <c r="D134" s="216" t="s">
        <v>131</v>
      </c>
      <c r="E134" s="217" t="s">
        <v>480</v>
      </c>
      <c r="F134" s="218" t="s">
        <v>481</v>
      </c>
      <c r="G134" s="219" t="s">
        <v>193</v>
      </c>
      <c r="H134" s="220">
        <v>12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3.0000000000000001E-05</v>
      </c>
      <c r="R134" s="226">
        <f>Q134*H134</f>
        <v>0.00036000000000000002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195</v>
      </c>
      <c r="AT134" s="228" t="s">
        <v>131</v>
      </c>
      <c r="AU134" s="228" t="s">
        <v>84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195</v>
      </c>
      <c r="BM134" s="228" t="s">
        <v>482</v>
      </c>
    </row>
    <row r="135" s="2" customFormat="1" ht="24.15" customHeight="1">
      <c r="A135" s="35"/>
      <c r="B135" s="36"/>
      <c r="C135" s="216" t="s">
        <v>426</v>
      </c>
      <c r="D135" s="216" t="s">
        <v>131</v>
      </c>
      <c r="E135" s="217" t="s">
        <v>483</v>
      </c>
      <c r="F135" s="218" t="s">
        <v>484</v>
      </c>
      <c r="G135" s="219" t="s">
        <v>193</v>
      </c>
      <c r="H135" s="220">
        <v>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4.0000000000000003E-05</v>
      </c>
      <c r="R135" s="226">
        <f>Q135*H135</f>
        <v>8.0000000000000007E-05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195</v>
      </c>
      <c r="AT135" s="228" t="s">
        <v>131</v>
      </c>
      <c r="AU135" s="228" t="s">
        <v>84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195</v>
      </c>
      <c r="BM135" s="228" t="s">
        <v>485</v>
      </c>
    </row>
    <row r="136" s="2" customFormat="1" ht="24.15" customHeight="1">
      <c r="A136" s="35"/>
      <c r="B136" s="36"/>
      <c r="C136" s="216" t="s">
        <v>439</v>
      </c>
      <c r="D136" s="216" t="s">
        <v>131</v>
      </c>
      <c r="E136" s="217" t="s">
        <v>486</v>
      </c>
      <c r="F136" s="218" t="s">
        <v>487</v>
      </c>
      <c r="G136" s="219" t="s">
        <v>193</v>
      </c>
      <c r="H136" s="220">
        <v>8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5.0000000000000002E-05</v>
      </c>
      <c r="R136" s="226">
        <f>Q136*H136</f>
        <v>0.00040000000000000002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195</v>
      </c>
      <c r="AT136" s="228" t="s">
        <v>131</v>
      </c>
      <c r="AU136" s="228" t="s">
        <v>84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195</v>
      </c>
      <c r="BM136" s="228" t="s">
        <v>488</v>
      </c>
    </row>
    <row r="137" s="2" customFormat="1" ht="24.15" customHeight="1">
      <c r="A137" s="35"/>
      <c r="B137" s="36"/>
      <c r="C137" s="216" t="s">
        <v>226</v>
      </c>
      <c r="D137" s="216" t="s">
        <v>131</v>
      </c>
      <c r="E137" s="217" t="s">
        <v>420</v>
      </c>
      <c r="F137" s="218" t="s">
        <v>421</v>
      </c>
      <c r="G137" s="219" t="s">
        <v>193</v>
      </c>
      <c r="H137" s="220">
        <v>80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2.0000000000000002E-05</v>
      </c>
      <c r="R137" s="226">
        <f>Q137*H137</f>
        <v>0.0016000000000000001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195</v>
      </c>
      <c r="AT137" s="228" t="s">
        <v>131</v>
      </c>
      <c r="AU137" s="228" t="s">
        <v>84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195</v>
      </c>
      <c r="BM137" s="228" t="s">
        <v>489</v>
      </c>
    </row>
    <row r="138" s="2" customFormat="1" ht="24.15" customHeight="1">
      <c r="A138" s="35"/>
      <c r="B138" s="36"/>
      <c r="C138" s="216" t="s">
        <v>240</v>
      </c>
      <c r="D138" s="216" t="s">
        <v>131</v>
      </c>
      <c r="E138" s="217" t="s">
        <v>490</v>
      </c>
      <c r="F138" s="218" t="s">
        <v>491</v>
      </c>
      <c r="G138" s="219" t="s">
        <v>193</v>
      </c>
      <c r="H138" s="220">
        <v>12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5.0000000000000002E-05</v>
      </c>
      <c r="R138" s="226">
        <f>Q138*H138</f>
        <v>0.00060000000000000006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195</v>
      </c>
      <c r="AT138" s="228" t="s">
        <v>131</v>
      </c>
      <c r="AU138" s="228" t="s">
        <v>84</v>
      </c>
      <c r="AY138" s="14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195</v>
      </c>
      <c r="BM138" s="228" t="s">
        <v>492</v>
      </c>
    </row>
    <row r="139" s="2" customFormat="1" ht="24.15" customHeight="1">
      <c r="A139" s="35"/>
      <c r="B139" s="36"/>
      <c r="C139" s="216" t="s">
        <v>244</v>
      </c>
      <c r="D139" s="216" t="s">
        <v>131</v>
      </c>
      <c r="E139" s="217" t="s">
        <v>493</v>
      </c>
      <c r="F139" s="218" t="s">
        <v>494</v>
      </c>
      <c r="G139" s="219" t="s">
        <v>193</v>
      </c>
      <c r="H139" s="220">
        <v>2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6.9999999999999994E-05</v>
      </c>
      <c r="R139" s="226">
        <f>Q139*H139</f>
        <v>0.00013999999999999999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195</v>
      </c>
      <c r="AT139" s="228" t="s">
        <v>131</v>
      </c>
      <c r="AU139" s="228" t="s">
        <v>84</v>
      </c>
      <c r="AY139" s="14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195</v>
      </c>
      <c r="BM139" s="228" t="s">
        <v>495</v>
      </c>
    </row>
    <row r="140" s="2" customFormat="1" ht="24.15" customHeight="1">
      <c r="A140" s="35"/>
      <c r="B140" s="36"/>
      <c r="C140" s="216" t="s">
        <v>248</v>
      </c>
      <c r="D140" s="216" t="s">
        <v>131</v>
      </c>
      <c r="E140" s="217" t="s">
        <v>496</v>
      </c>
      <c r="F140" s="218" t="s">
        <v>497</v>
      </c>
      <c r="G140" s="219" t="s">
        <v>193</v>
      </c>
      <c r="H140" s="220">
        <v>8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9.0000000000000006E-05</v>
      </c>
      <c r="R140" s="226">
        <f>Q140*H140</f>
        <v>0.00072000000000000005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195</v>
      </c>
      <c r="AT140" s="228" t="s">
        <v>131</v>
      </c>
      <c r="AU140" s="228" t="s">
        <v>84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195</v>
      </c>
      <c r="BM140" s="228" t="s">
        <v>498</v>
      </c>
    </row>
    <row r="141" s="2" customFormat="1" ht="24.15" customHeight="1">
      <c r="A141" s="35"/>
      <c r="B141" s="36"/>
      <c r="C141" s="216" t="s">
        <v>8</v>
      </c>
      <c r="D141" s="216" t="s">
        <v>131</v>
      </c>
      <c r="E141" s="217" t="s">
        <v>423</v>
      </c>
      <c r="F141" s="218" t="s">
        <v>424</v>
      </c>
      <c r="G141" s="219" t="s">
        <v>193</v>
      </c>
      <c r="H141" s="220">
        <v>80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6.0000000000000002E-05</v>
      </c>
      <c r="R141" s="226">
        <f>Q141*H141</f>
        <v>0.0048000000000000004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195</v>
      </c>
      <c r="AT141" s="228" t="s">
        <v>131</v>
      </c>
      <c r="AU141" s="228" t="s">
        <v>84</v>
      </c>
      <c r="AY141" s="14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195</v>
      </c>
      <c r="BM141" s="228" t="s">
        <v>499</v>
      </c>
    </row>
    <row r="142" s="2" customFormat="1" ht="24.15" customHeight="1">
      <c r="A142" s="35"/>
      <c r="B142" s="36"/>
      <c r="C142" s="216" t="s">
        <v>252</v>
      </c>
      <c r="D142" s="216" t="s">
        <v>131</v>
      </c>
      <c r="E142" s="217" t="s">
        <v>500</v>
      </c>
      <c r="F142" s="218" t="s">
        <v>501</v>
      </c>
      <c r="G142" s="219" t="s">
        <v>193</v>
      </c>
      <c r="H142" s="220">
        <v>12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4.0000000000000003E-05</v>
      </c>
      <c r="R142" s="226">
        <f>Q142*H142</f>
        <v>0.00048000000000000007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195</v>
      </c>
      <c r="AT142" s="228" t="s">
        <v>131</v>
      </c>
      <c r="AU142" s="228" t="s">
        <v>84</v>
      </c>
      <c r="AY142" s="14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195</v>
      </c>
      <c r="BM142" s="228" t="s">
        <v>502</v>
      </c>
    </row>
    <row r="143" s="2" customFormat="1" ht="24.15" customHeight="1">
      <c r="A143" s="35"/>
      <c r="B143" s="36"/>
      <c r="C143" s="216" t="s">
        <v>262</v>
      </c>
      <c r="D143" s="216" t="s">
        <v>131</v>
      </c>
      <c r="E143" s="217" t="s">
        <v>503</v>
      </c>
      <c r="F143" s="218" t="s">
        <v>504</v>
      </c>
      <c r="G143" s="219" t="s">
        <v>193</v>
      </c>
      <c r="H143" s="220">
        <v>2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6.0000000000000002E-05</v>
      </c>
      <c r="R143" s="226">
        <f>Q143*H143</f>
        <v>0.00012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195</v>
      </c>
      <c r="AT143" s="228" t="s">
        <v>131</v>
      </c>
      <c r="AU143" s="228" t="s">
        <v>84</v>
      </c>
      <c r="AY143" s="14" t="s">
        <v>128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195</v>
      </c>
      <c r="BM143" s="228" t="s">
        <v>505</v>
      </c>
    </row>
    <row r="144" s="2" customFormat="1" ht="24.15" customHeight="1">
      <c r="A144" s="35"/>
      <c r="B144" s="36"/>
      <c r="C144" s="216" t="s">
        <v>391</v>
      </c>
      <c r="D144" s="216" t="s">
        <v>131</v>
      </c>
      <c r="E144" s="217" t="s">
        <v>506</v>
      </c>
      <c r="F144" s="218" t="s">
        <v>507</v>
      </c>
      <c r="G144" s="219" t="s">
        <v>193</v>
      </c>
      <c r="H144" s="220">
        <v>8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8.0000000000000007E-05</v>
      </c>
      <c r="R144" s="226">
        <f>Q144*H144</f>
        <v>0.00064000000000000005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195</v>
      </c>
      <c r="AT144" s="228" t="s">
        <v>131</v>
      </c>
      <c r="AU144" s="228" t="s">
        <v>84</v>
      </c>
      <c r="AY144" s="14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195</v>
      </c>
      <c r="BM144" s="228" t="s">
        <v>508</v>
      </c>
    </row>
    <row r="145" s="2" customFormat="1" ht="24.15" customHeight="1">
      <c r="A145" s="35"/>
      <c r="B145" s="36"/>
      <c r="C145" s="216" t="s">
        <v>195</v>
      </c>
      <c r="D145" s="216" t="s">
        <v>131</v>
      </c>
      <c r="E145" s="217" t="s">
        <v>427</v>
      </c>
      <c r="F145" s="218" t="s">
        <v>428</v>
      </c>
      <c r="G145" s="219" t="s">
        <v>193</v>
      </c>
      <c r="H145" s="220">
        <v>80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3.0000000000000001E-05</v>
      </c>
      <c r="R145" s="226">
        <f>Q145*H145</f>
        <v>0.0024000000000000002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195</v>
      </c>
      <c r="AT145" s="228" t="s">
        <v>131</v>
      </c>
      <c r="AU145" s="228" t="s">
        <v>84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195</v>
      </c>
      <c r="BM145" s="228" t="s">
        <v>509</v>
      </c>
    </row>
    <row r="146" s="2" customFormat="1" ht="24.15" customHeight="1">
      <c r="A146" s="35"/>
      <c r="B146" s="36"/>
      <c r="C146" s="216" t="s">
        <v>266</v>
      </c>
      <c r="D146" s="216" t="s">
        <v>131</v>
      </c>
      <c r="E146" s="217" t="s">
        <v>510</v>
      </c>
      <c r="F146" s="218" t="s">
        <v>511</v>
      </c>
      <c r="G146" s="219" t="s">
        <v>193</v>
      </c>
      <c r="H146" s="220">
        <v>12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4.0000000000000003E-05</v>
      </c>
      <c r="R146" s="226">
        <f>Q146*H146</f>
        <v>0.00048000000000000007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195</v>
      </c>
      <c r="AT146" s="228" t="s">
        <v>131</v>
      </c>
      <c r="AU146" s="228" t="s">
        <v>84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195</v>
      </c>
      <c r="BM146" s="228" t="s">
        <v>512</v>
      </c>
    </row>
    <row r="147" s="2" customFormat="1" ht="24.15" customHeight="1">
      <c r="A147" s="35"/>
      <c r="B147" s="36"/>
      <c r="C147" s="216" t="s">
        <v>411</v>
      </c>
      <c r="D147" s="216" t="s">
        <v>131</v>
      </c>
      <c r="E147" s="217" t="s">
        <v>513</v>
      </c>
      <c r="F147" s="218" t="s">
        <v>514</v>
      </c>
      <c r="G147" s="219" t="s">
        <v>193</v>
      </c>
      <c r="H147" s="220">
        <v>2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6.0000000000000002E-05</v>
      </c>
      <c r="R147" s="226">
        <f>Q147*H147</f>
        <v>0.00012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195</v>
      </c>
      <c r="AT147" s="228" t="s">
        <v>131</v>
      </c>
      <c r="AU147" s="228" t="s">
        <v>84</v>
      </c>
      <c r="AY147" s="14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195</v>
      </c>
      <c r="BM147" s="228" t="s">
        <v>515</v>
      </c>
    </row>
    <row r="148" s="2" customFormat="1" ht="24.15" customHeight="1">
      <c r="A148" s="35"/>
      <c r="B148" s="36"/>
      <c r="C148" s="216" t="s">
        <v>194</v>
      </c>
      <c r="D148" s="216" t="s">
        <v>131</v>
      </c>
      <c r="E148" s="217" t="s">
        <v>516</v>
      </c>
      <c r="F148" s="218" t="s">
        <v>517</v>
      </c>
      <c r="G148" s="219" t="s">
        <v>193</v>
      </c>
      <c r="H148" s="220">
        <v>8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39</v>
      </c>
      <c r="O148" s="88"/>
      <c r="P148" s="226">
        <f>O148*H148</f>
        <v>0</v>
      </c>
      <c r="Q148" s="226">
        <v>8.0000000000000007E-05</v>
      </c>
      <c r="R148" s="226">
        <f>Q148*H148</f>
        <v>0.00064000000000000005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195</v>
      </c>
      <c r="AT148" s="228" t="s">
        <v>131</v>
      </c>
      <c r="AU148" s="228" t="s">
        <v>84</v>
      </c>
      <c r="AY148" s="14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195</v>
      </c>
      <c r="BM148" s="228" t="s">
        <v>518</v>
      </c>
    </row>
    <row r="149" s="12" customFormat="1" ht="25.92" customHeight="1">
      <c r="A149" s="12"/>
      <c r="B149" s="200"/>
      <c r="C149" s="201"/>
      <c r="D149" s="202" t="s">
        <v>73</v>
      </c>
      <c r="E149" s="203" t="s">
        <v>150</v>
      </c>
      <c r="F149" s="203" t="s">
        <v>325</v>
      </c>
      <c r="G149" s="201"/>
      <c r="H149" s="201"/>
      <c r="I149" s="204"/>
      <c r="J149" s="205">
        <f>BK149</f>
        <v>0</v>
      </c>
      <c r="K149" s="201"/>
      <c r="L149" s="206"/>
      <c r="M149" s="207"/>
      <c r="N149" s="208"/>
      <c r="O149" s="208"/>
      <c r="P149" s="209">
        <f>P150</f>
        <v>0</v>
      </c>
      <c r="Q149" s="208"/>
      <c r="R149" s="209">
        <f>R150</f>
        <v>0</v>
      </c>
      <c r="S149" s="208"/>
      <c r="T149" s="21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326</v>
      </c>
      <c r="AT149" s="212" t="s">
        <v>73</v>
      </c>
      <c r="AU149" s="212" t="s">
        <v>74</v>
      </c>
      <c r="AY149" s="211" t="s">
        <v>128</v>
      </c>
      <c r="BK149" s="213">
        <f>BK150</f>
        <v>0</v>
      </c>
    </row>
    <row r="150" s="12" customFormat="1" ht="22.8" customHeight="1">
      <c r="A150" s="12"/>
      <c r="B150" s="200"/>
      <c r="C150" s="201"/>
      <c r="D150" s="202" t="s">
        <v>73</v>
      </c>
      <c r="E150" s="214" t="s">
        <v>327</v>
      </c>
      <c r="F150" s="214" t="s">
        <v>328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SUM(P151:P152)</f>
        <v>0</v>
      </c>
      <c r="Q150" s="208"/>
      <c r="R150" s="209">
        <f>SUM(R151:R152)</f>
        <v>0</v>
      </c>
      <c r="S150" s="208"/>
      <c r="T150" s="210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326</v>
      </c>
      <c r="AT150" s="212" t="s">
        <v>73</v>
      </c>
      <c r="AU150" s="212" t="s">
        <v>82</v>
      </c>
      <c r="AY150" s="211" t="s">
        <v>128</v>
      </c>
      <c r="BK150" s="213">
        <f>SUM(BK151:BK152)</f>
        <v>0</v>
      </c>
    </row>
    <row r="151" s="2" customFormat="1" ht="21.75" customHeight="1">
      <c r="A151" s="35"/>
      <c r="B151" s="36"/>
      <c r="C151" s="216" t="s">
        <v>274</v>
      </c>
      <c r="D151" s="216" t="s">
        <v>131</v>
      </c>
      <c r="E151" s="217" t="s">
        <v>330</v>
      </c>
      <c r="F151" s="218" t="s">
        <v>331</v>
      </c>
      <c r="G151" s="219" t="s">
        <v>332</v>
      </c>
      <c r="H151" s="220">
        <v>48.462000000000003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333</v>
      </c>
      <c r="AT151" s="228" t="s">
        <v>131</v>
      </c>
      <c r="AU151" s="228" t="s">
        <v>84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333</v>
      </c>
      <c r="BM151" s="228" t="s">
        <v>519</v>
      </c>
    </row>
    <row r="152" s="2" customFormat="1" ht="16.5" customHeight="1">
      <c r="A152" s="35"/>
      <c r="B152" s="36"/>
      <c r="C152" s="230" t="s">
        <v>404</v>
      </c>
      <c r="D152" s="230" t="s">
        <v>150</v>
      </c>
      <c r="E152" s="231" t="s">
        <v>336</v>
      </c>
      <c r="F152" s="232" t="s">
        <v>337</v>
      </c>
      <c r="G152" s="233" t="s">
        <v>168</v>
      </c>
      <c r="H152" s="234">
        <v>18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39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338</v>
      </c>
      <c r="AT152" s="228" t="s">
        <v>150</v>
      </c>
      <c r="AU152" s="228" t="s">
        <v>84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333</v>
      </c>
      <c r="BM152" s="228" t="s">
        <v>520</v>
      </c>
    </row>
    <row r="153" s="12" customFormat="1" ht="25.92" customHeight="1">
      <c r="A153" s="12"/>
      <c r="B153" s="200"/>
      <c r="C153" s="201"/>
      <c r="D153" s="202" t="s">
        <v>73</v>
      </c>
      <c r="E153" s="203" t="s">
        <v>340</v>
      </c>
      <c r="F153" s="203" t="s">
        <v>341</v>
      </c>
      <c r="G153" s="201"/>
      <c r="H153" s="201"/>
      <c r="I153" s="204"/>
      <c r="J153" s="205">
        <f>BK153</f>
        <v>0</v>
      </c>
      <c r="K153" s="201"/>
      <c r="L153" s="206"/>
      <c r="M153" s="207"/>
      <c r="N153" s="208"/>
      <c r="O153" s="208"/>
      <c r="P153" s="209">
        <f>SUM(P154:P155)</f>
        <v>0</v>
      </c>
      <c r="Q153" s="208"/>
      <c r="R153" s="209">
        <f>SUM(R154:R155)</f>
        <v>0</v>
      </c>
      <c r="S153" s="208"/>
      <c r="T153" s="210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135</v>
      </c>
      <c r="AT153" s="212" t="s">
        <v>73</v>
      </c>
      <c r="AU153" s="212" t="s">
        <v>74</v>
      </c>
      <c r="AY153" s="211" t="s">
        <v>128</v>
      </c>
      <c r="BK153" s="213">
        <f>SUM(BK154:BK155)</f>
        <v>0</v>
      </c>
    </row>
    <row r="154" s="2" customFormat="1" ht="24.15" customHeight="1">
      <c r="A154" s="35"/>
      <c r="B154" s="36"/>
      <c r="C154" s="216" t="s">
        <v>395</v>
      </c>
      <c r="D154" s="216" t="s">
        <v>131</v>
      </c>
      <c r="E154" s="217" t="s">
        <v>353</v>
      </c>
      <c r="F154" s="218" t="s">
        <v>521</v>
      </c>
      <c r="G154" s="219" t="s">
        <v>345</v>
      </c>
      <c r="H154" s="220">
        <v>8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346</v>
      </c>
      <c r="AT154" s="228" t="s">
        <v>131</v>
      </c>
      <c r="AU154" s="228" t="s">
        <v>82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346</v>
      </c>
      <c r="BM154" s="228" t="s">
        <v>522</v>
      </c>
    </row>
    <row r="155" s="2" customFormat="1" ht="37.8" customHeight="1">
      <c r="A155" s="35"/>
      <c r="B155" s="36"/>
      <c r="C155" s="216" t="s">
        <v>236</v>
      </c>
      <c r="D155" s="216" t="s">
        <v>131</v>
      </c>
      <c r="E155" s="217" t="s">
        <v>523</v>
      </c>
      <c r="F155" s="218" t="s">
        <v>524</v>
      </c>
      <c r="G155" s="219" t="s">
        <v>345</v>
      </c>
      <c r="H155" s="220">
        <v>24</v>
      </c>
      <c r="I155" s="221"/>
      <c r="J155" s="222">
        <f>ROUND(I155*H155,2)</f>
        <v>0</v>
      </c>
      <c r="K155" s="223"/>
      <c r="L155" s="41"/>
      <c r="M155" s="241" t="s">
        <v>1</v>
      </c>
      <c r="N155" s="242" t="s">
        <v>39</v>
      </c>
      <c r="O155" s="243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346</v>
      </c>
      <c r="AT155" s="228" t="s">
        <v>131</v>
      </c>
      <c r="AU155" s="228" t="s">
        <v>82</v>
      </c>
      <c r="AY155" s="14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346</v>
      </c>
      <c r="BM155" s="228" t="s">
        <v>525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tLxUoO6L5v3oV6MLmoiZj0CVDkbCqdPgjiPQgLQ8ydgqUpjIdPo+fzScfkdAQZBXTS1mS75sZd4ftv2DI8nfVQ==" hashValue="pjoW+elvBN898F+eXLBQMa1K1RRqGmvUTeE+1SA1cfe9OOcDNq/ExB7rwXdj2DGEKL4RuDuYw6nxZwf7jr+5LQ==" algorithmName="SHA-512" password="CC35"/>
  <autoFilter ref="C121:K15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ZŠ Hluchák - III.etapa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526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15. 8. 2022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ROUND((SUM(BE119:BE132)),  2)</f>
        <v>0</v>
      </c>
      <c r="G33" s="35"/>
      <c r="H33" s="35"/>
      <c r="I33" s="152">
        <v>0.20999999999999999</v>
      </c>
      <c r="J33" s="151">
        <f>ROUND(((SUM(BE119:BE132))*I33),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ROUND((SUM(BF119:BF132)),  2)</f>
        <v>0</v>
      </c>
      <c r="G34" s="35"/>
      <c r="H34" s="35"/>
      <c r="I34" s="152">
        <v>0.14999999999999999</v>
      </c>
      <c r="J34" s="151">
        <f>ROUND(((SUM(BF119:BF132))*I34),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ROUND((SUM(BG119:BG132)),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ROUND((SUM(BH119:BH132)),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ROUND((SUM(BI119:BI132)),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ZŠ Hluchák - III.etapa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D.1.4.1.4 - VZT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Šumperk</v>
      </c>
      <c r="G89" s="37"/>
      <c r="H89" s="37"/>
      <c r="I89" s="29" t="s">
        <v>22</v>
      </c>
      <c r="J89" s="76" t="str">
        <f>IF(J12="","",J12)</f>
        <v>15. 8. 2022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527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112</v>
      </c>
      <c r="E99" s="179"/>
      <c r="F99" s="179"/>
      <c r="G99" s="179"/>
      <c r="H99" s="179"/>
      <c r="I99" s="179"/>
      <c r="J99" s="180">
        <f>J130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ZŠ Hluchák - III.etapa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D.1.4.1.4 - VZT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Šumperk</v>
      </c>
      <c r="G113" s="37"/>
      <c r="H113" s="37"/>
      <c r="I113" s="29" t="s">
        <v>22</v>
      </c>
      <c r="J113" s="76" t="str">
        <f>IF(J12="","",J12)</f>
        <v>15. 8. 2022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30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32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114</v>
      </c>
      <c r="D118" s="191" t="s">
        <v>59</v>
      </c>
      <c r="E118" s="191" t="s">
        <v>55</v>
      </c>
      <c r="F118" s="191" t="s">
        <v>56</v>
      </c>
      <c r="G118" s="191" t="s">
        <v>115</v>
      </c>
      <c r="H118" s="191" t="s">
        <v>116</v>
      </c>
      <c r="I118" s="191" t="s">
        <v>117</v>
      </c>
      <c r="J118" s="192" t="s">
        <v>99</v>
      </c>
      <c r="K118" s="193" t="s">
        <v>118</v>
      </c>
      <c r="L118" s="194"/>
      <c r="M118" s="97" t="s">
        <v>1</v>
      </c>
      <c r="N118" s="98" t="s">
        <v>38</v>
      </c>
      <c r="O118" s="98" t="s">
        <v>119</v>
      </c>
      <c r="P118" s="98" t="s">
        <v>120</v>
      </c>
      <c r="Q118" s="98" t="s">
        <v>121</v>
      </c>
      <c r="R118" s="98" t="s">
        <v>122</v>
      </c>
      <c r="S118" s="98" t="s">
        <v>123</v>
      </c>
      <c r="T118" s="99" t="s">
        <v>124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125</v>
      </c>
      <c r="D119" s="37"/>
      <c r="E119" s="37"/>
      <c r="F119" s="37"/>
      <c r="G119" s="37"/>
      <c r="H119" s="37"/>
      <c r="I119" s="37"/>
      <c r="J119" s="195">
        <f>BK119</f>
        <v>0</v>
      </c>
      <c r="K119" s="37"/>
      <c r="L119" s="41"/>
      <c r="M119" s="100"/>
      <c r="N119" s="196"/>
      <c r="O119" s="101"/>
      <c r="P119" s="197">
        <f>P120+P130</f>
        <v>0</v>
      </c>
      <c r="Q119" s="101"/>
      <c r="R119" s="197">
        <f>R120+R130</f>
        <v>0.0249232</v>
      </c>
      <c r="S119" s="101"/>
      <c r="T119" s="198">
        <f>T120+T130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73</v>
      </c>
      <c r="AU119" s="14" t="s">
        <v>101</v>
      </c>
      <c r="BK119" s="199">
        <f>BK120+BK130</f>
        <v>0</v>
      </c>
    </row>
    <row r="120" s="12" customFormat="1" ht="25.92" customHeight="1">
      <c r="A120" s="12"/>
      <c r="B120" s="200"/>
      <c r="C120" s="201"/>
      <c r="D120" s="202" t="s">
        <v>73</v>
      </c>
      <c r="E120" s="203" t="s">
        <v>186</v>
      </c>
      <c r="F120" s="203" t="s">
        <v>187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0.0249232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84</v>
      </c>
      <c r="AT120" s="212" t="s">
        <v>73</v>
      </c>
      <c r="AU120" s="212" t="s">
        <v>74</v>
      </c>
      <c r="AY120" s="211" t="s">
        <v>128</v>
      </c>
      <c r="BK120" s="213">
        <f>BK121</f>
        <v>0</v>
      </c>
    </row>
    <row r="121" s="12" customFormat="1" ht="22.8" customHeight="1">
      <c r="A121" s="12"/>
      <c r="B121" s="200"/>
      <c r="C121" s="201"/>
      <c r="D121" s="202" t="s">
        <v>73</v>
      </c>
      <c r="E121" s="214" t="s">
        <v>528</v>
      </c>
      <c r="F121" s="214" t="s">
        <v>529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SUM(P122:P129)</f>
        <v>0</v>
      </c>
      <c r="Q121" s="208"/>
      <c r="R121" s="209">
        <f>SUM(R122:R129)</f>
        <v>0.0249232</v>
      </c>
      <c r="S121" s="208"/>
      <c r="T121" s="210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84</v>
      </c>
      <c r="AT121" s="212" t="s">
        <v>73</v>
      </c>
      <c r="AU121" s="212" t="s">
        <v>82</v>
      </c>
      <c r="AY121" s="211" t="s">
        <v>128</v>
      </c>
      <c r="BK121" s="213">
        <f>SUM(BK122:BK129)</f>
        <v>0</v>
      </c>
    </row>
    <row r="122" s="2" customFormat="1" ht="16.5" customHeight="1">
      <c r="A122" s="35"/>
      <c r="B122" s="36"/>
      <c r="C122" s="230" t="s">
        <v>82</v>
      </c>
      <c r="D122" s="230" t="s">
        <v>150</v>
      </c>
      <c r="E122" s="231" t="s">
        <v>530</v>
      </c>
      <c r="F122" s="232" t="s">
        <v>531</v>
      </c>
      <c r="G122" s="233" t="s">
        <v>168</v>
      </c>
      <c r="H122" s="234">
        <v>1</v>
      </c>
      <c r="I122" s="235"/>
      <c r="J122" s="236">
        <f>ROUND(I122*H122,2)</f>
        <v>0</v>
      </c>
      <c r="K122" s="237"/>
      <c r="L122" s="238"/>
      <c r="M122" s="239" t="s">
        <v>1</v>
      </c>
      <c r="N122" s="240" t="s">
        <v>39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154</v>
      </c>
      <c r="AT122" s="228" t="s">
        <v>150</v>
      </c>
      <c r="AU122" s="228" t="s">
        <v>84</v>
      </c>
      <c r="AY122" s="14" t="s">
        <v>128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82</v>
      </c>
      <c r="BK122" s="229">
        <f>ROUND(I122*H122,2)</f>
        <v>0</v>
      </c>
      <c r="BL122" s="14" t="s">
        <v>135</v>
      </c>
      <c r="BM122" s="228" t="s">
        <v>532</v>
      </c>
    </row>
    <row r="123" s="2" customFormat="1" ht="16.5" customHeight="1">
      <c r="A123" s="35"/>
      <c r="B123" s="36"/>
      <c r="C123" s="230" t="s">
        <v>84</v>
      </c>
      <c r="D123" s="230" t="s">
        <v>150</v>
      </c>
      <c r="E123" s="231" t="s">
        <v>533</v>
      </c>
      <c r="F123" s="232" t="s">
        <v>534</v>
      </c>
      <c r="G123" s="233" t="s">
        <v>168</v>
      </c>
      <c r="H123" s="234">
        <v>1</v>
      </c>
      <c r="I123" s="235"/>
      <c r="J123" s="236">
        <f>ROUND(I123*H123,2)</f>
        <v>0</v>
      </c>
      <c r="K123" s="237"/>
      <c r="L123" s="238"/>
      <c r="M123" s="239" t="s">
        <v>1</v>
      </c>
      <c r="N123" s="240" t="s">
        <v>39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154</v>
      </c>
      <c r="AT123" s="228" t="s">
        <v>150</v>
      </c>
      <c r="AU123" s="228" t="s">
        <v>84</v>
      </c>
      <c r="AY123" s="14" t="s">
        <v>128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82</v>
      </c>
      <c r="BK123" s="229">
        <f>ROUND(I123*H123,2)</f>
        <v>0</v>
      </c>
      <c r="BL123" s="14" t="s">
        <v>135</v>
      </c>
      <c r="BM123" s="228" t="s">
        <v>535</v>
      </c>
    </row>
    <row r="124" s="2" customFormat="1" ht="21.75" customHeight="1">
      <c r="A124" s="35"/>
      <c r="B124" s="36"/>
      <c r="C124" s="216" t="s">
        <v>326</v>
      </c>
      <c r="D124" s="216" t="s">
        <v>131</v>
      </c>
      <c r="E124" s="217" t="s">
        <v>536</v>
      </c>
      <c r="F124" s="218" t="s">
        <v>537</v>
      </c>
      <c r="G124" s="219" t="s">
        <v>168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39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195</v>
      </c>
      <c r="AT124" s="228" t="s">
        <v>131</v>
      </c>
      <c r="AU124" s="228" t="s">
        <v>84</v>
      </c>
      <c r="AY124" s="14" t="s">
        <v>128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82</v>
      </c>
      <c r="BK124" s="229">
        <f>ROUND(I124*H124,2)</f>
        <v>0</v>
      </c>
      <c r="BL124" s="14" t="s">
        <v>195</v>
      </c>
      <c r="BM124" s="228" t="s">
        <v>538</v>
      </c>
    </row>
    <row r="125" s="2" customFormat="1" ht="24.15" customHeight="1">
      <c r="A125" s="35"/>
      <c r="B125" s="36"/>
      <c r="C125" s="230" t="s">
        <v>135</v>
      </c>
      <c r="D125" s="230" t="s">
        <v>150</v>
      </c>
      <c r="E125" s="231" t="s">
        <v>539</v>
      </c>
      <c r="F125" s="232" t="s">
        <v>540</v>
      </c>
      <c r="G125" s="233" t="s">
        <v>168</v>
      </c>
      <c r="H125" s="234">
        <v>1</v>
      </c>
      <c r="I125" s="235"/>
      <c r="J125" s="236">
        <f>ROUND(I125*H125,2)</f>
        <v>0</v>
      </c>
      <c r="K125" s="237"/>
      <c r="L125" s="238"/>
      <c r="M125" s="239" t="s">
        <v>1</v>
      </c>
      <c r="N125" s="240" t="s">
        <v>39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194</v>
      </c>
      <c r="AT125" s="228" t="s">
        <v>150</v>
      </c>
      <c r="AU125" s="228" t="s">
        <v>84</v>
      </c>
      <c r="AY125" s="14" t="s">
        <v>128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82</v>
      </c>
      <c r="BK125" s="229">
        <f>ROUND(I125*H125,2)</f>
        <v>0</v>
      </c>
      <c r="BL125" s="14" t="s">
        <v>195</v>
      </c>
      <c r="BM125" s="228" t="s">
        <v>541</v>
      </c>
    </row>
    <row r="126" s="2" customFormat="1" ht="21.75" customHeight="1">
      <c r="A126" s="35"/>
      <c r="B126" s="36"/>
      <c r="C126" s="216" t="s">
        <v>370</v>
      </c>
      <c r="D126" s="216" t="s">
        <v>131</v>
      </c>
      <c r="E126" s="217" t="s">
        <v>542</v>
      </c>
      <c r="F126" s="218" t="s">
        <v>543</v>
      </c>
      <c r="G126" s="219" t="s">
        <v>168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195</v>
      </c>
      <c r="AT126" s="228" t="s">
        <v>131</v>
      </c>
      <c r="AU126" s="228" t="s">
        <v>84</v>
      </c>
      <c r="AY126" s="14" t="s">
        <v>128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195</v>
      </c>
      <c r="BM126" s="228" t="s">
        <v>544</v>
      </c>
    </row>
    <row r="127" s="2" customFormat="1" ht="16.5" customHeight="1">
      <c r="A127" s="35"/>
      <c r="B127" s="36"/>
      <c r="C127" s="230" t="s">
        <v>545</v>
      </c>
      <c r="D127" s="230" t="s">
        <v>150</v>
      </c>
      <c r="E127" s="231" t="s">
        <v>546</v>
      </c>
      <c r="F127" s="232" t="s">
        <v>547</v>
      </c>
      <c r="G127" s="233" t="s">
        <v>168</v>
      </c>
      <c r="H127" s="234">
        <v>1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39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194</v>
      </c>
      <c r="AT127" s="228" t="s">
        <v>150</v>
      </c>
      <c r="AU127" s="228" t="s">
        <v>84</v>
      </c>
      <c r="AY127" s="14" t="s">
        <v>128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195</v>
      </c>
      <c r="BM127" s="228" t="s">
        <v>548</v>
      </c>
    </row>
    <row r="128" s="2" customFormat="1" ht="16.5" customHeight="1">
      <c r="A128" s="35"/>
      <c r="B128" s="36"/>
      <c r="C128" s="216" t="s">
        <v>478</v>
      </c>
      <c r="D128" s="216" t="s">
        <v>131</v>
      </c>
      <c r="E128" s="217" t="s">
        <v>549</v>
      </c>
      <c r="F128" s="218" t="s">
        <v>550</v>
      </c>
      <c r="G128" s="219" t="s">
        <v>168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195</v>
      </c>
      <c r="AT128" s="228" t="s">
        <v>131</v>
      </c>
      <c r="AU128" s="228" t="s">
        <v>84</v>
      </c>
      <c r="AY128" s="14" t="s">
        <v>128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195</v>
      </c>
      <c r="BM128" s="228" t="s">
        <v>551</v>
      </c>
    </row>
    <row r="129" s="2" customFormat="1" ht="24.15" customHeight="1">
      <c r="A129" s="35"/>
      <c r="B129" s="36"/>
      <c r="C129" s="216" t="s">
        <v>197</v>
      </c>
      <c r="D129" s="216" t="s">
        <v>131</v>
      </c>
      <c r="E129" s="217" t="s">
        <v>552</v>
      </c>
      <c r="F129" s="218" t="s">
        <v>553</v>
      </c>
      <c r="G129" s="219" t="s">
        <v>193</v>
      </c>
      <c r="H129" s="220">
        <v>8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0.0031153999999999999</v>
      </c>
      <c r="R129" s="226">
        <f>Q129*H129</f>
        <v>0.0249232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195</v>
      </c>
      <c r="AT129" s="228" t="s">
        <v>131</v>
      </c>
      <c r="AU129" s="228" t="s">
        <v>84</v>
      </c>
      <c r="AY129" s="14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195</v>
      </c>
      <c r="BM129" s="228" t="s">
        <v>554</v>
      </c>
    </row>
    <row r="130" s="12" customFormat="1" ht="25.92" customHeight="1">
      <c r="A130" s="12"/>
      <c r="B130" s="200"/>
      <c r="C130" s="201"/>
      <c r="D130" s="202" t="s">
        <v>73</v>
      </c>
      <c r="E130" s="203" t="s">
        <v>340</v>
      </c>
      <c r="F130" s="203" t="s">
        <v>341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SUM(P131:P132)</f>
        <v>0</v>
      </c>
      <c r="Q130" s="208"/>
      <c r="R130" s="209">
        <f>SUM(R131:R132)</f>
        <v>0</v>
      </c>
      <c r="S130" s="208"/>
      <c r="T130" s="21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135</v>
      </c>
      <c r="AT130" s="212" t="s">
        <v>73</v>
      </c>
      <c r="AU130" s="212" t="s">
        <v>74</v>
      </c>
      <c r="AY130" s="211" t="s">
        <v>128</v>
      </c>
      <c r="BK130" s="213">
        <f>SUM(BK131:BK132)</f>
        <v>0</v>
      </c>
    </row>
    <row r="131" s="2" customFormat="1" ht="24.15" customHeight="1">
      <c r="A131" s="35"/>
      <c r="B131" s="36"/>
      <c r="C131" s="216" t="s">
        <v>211</v>
      </c>
      <c r="D131" s="216" t="s">
        <v>131</v>
      </c>
      <c r="E131" s="217" t="s">
        <v>555</v>
      </c>
      <c r="F131" s="218" t="s">
        <v>556</v>
      </c>
      <c r="G131" s="219" t="s">
        <v>345</v>
      </c>
      <c r="H131" s="220">
        <v>12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346</v>
      </c>
      <c r="AT131" s="228" t="s">
        <v>131</v>
      </c>
      <c r="AU131" s="228" t="s">
        <v>82</v>
      </c>
      <c r="AY131" s="14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346</v>
      </c>
      <c r="BM131" s="228" t="s">
        <v>557</v>
      </c>
    </row>
    <row r="132" s="2" customFormat="1" ht="16.5" customHeight="1">
      <c r="A132" s="35"/>
      <c r="B132" s="36"/>
      <c r="C132" s="216" t="s">
        <v>474</v>
      </c>
      <c r="D132" s="216" t="s">
        <v>131</v>
      </c>
      <c r="E132" s="217" t="s">
        <v>558</v>
      </c>
      <c r="F132" s="218" t="s">
        <v>559</v>
      </c>
      <c r="G132" s="219" t="s">
        <v>345</v>
      </c>
      <c r="H132" s="220">
        <v>8</v>
      </c>
      <c r="I132" s="221"/>
      <c r="J132" s="222">
        <f>ROUND(I132*H132,2)</f>
        <v>0</v>
      </c>
      <c r="K132" s="223"/>
      <c r="L132" s="41"/>
      <c r="M132" s="241" t="s">
        <v>1</v>
      </c>
      <c r="N132" s="242" t="s">
        <v>39</v>
      </c>
      <c r="O132" s="243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346</v>
      </c>
      <c r="AT132" s="228" t="s">
        <v>131</v>
      </c>
      <c r="AU132" s="228" t="s">
        <v>82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346</v>
      </c>
      <c r="BM132" s="228" t="s">
        <v>560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LfQhxGYLCCON0WAmtlUHoLb2+lxOJYIIlAP9Oygcb89Q29mggfh1JdNQWT8ssmWHpgdjdpS71hFnTidR1M8aMQ==" hashValue="suAKQyMO497f80wxUUzvRrgx+d6NNg81wjgt+hzCegxn8icSni7pDqWsSH5bNXEu5ScG3vW2fCZr1PcP2GgDLQ==" algorithmName="SHA-512" password="CC35"/>
  <autoFilter ref="C118:K13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LAPTOP-MSQ1R91L\kwakali94@gmail.com</dc:creator>
  <cp:lastModifiedBy>LAPTOP-MSQ1R91L\kwakali94@gmail.com</cp:lastModifiedBy>
  <dcterms:created xsi:type="dcterms:W3CDTF">2022-08-24T16:25:52Z</dcterms:created>
  <dcterms:modified xsi:type="dcterms:W3CDTF">2022-08-24T16:25:59Z</dcterms:modified>
</cp:coreProperties>
</file>